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180" activeTab="2"/>
  </bookViews>
  <sheets>
    <sheet name="RTLH" sheetId="13" r:id="rId1"/>
    <sheet name="RELEK2024 (2)" sheetId="16" r:id="rId2"/>
    <sheet name="RELEK2024" sheetId="15" r:id="rId3"/>
    <sheet name="RElekt" sheetId="14" r:id="rId4"/>
    <sheet name="Sandes" sheetId="12" r:id="rId5"/>
    <sheet name="Sheet3" sheetId="3" r:id="rId6"/>
  </sheets>
  <definedNames>
    <definedName name="_xlnm.Print_Area" localSheetId="2">RELEK2024!$A$1:$AB$77</definedName>
    <definedName name="_xlnm.Print_Area" localSheetId="1">'RELEK2024 (2)'!$A$1:$AB$77</definedName>
    <definedName name="_xlnm.Print_Area" localSheetId="3">RElekt!$A$1:$AB$77</definedName>
    <definedName name="_xlnm.Print_Area" localSheetId="0">RTLH!$A$1:$S$74</definedName>
    <definedName name="_xlnm.Print_Area" localSheetId="4">Sandes!$A$1:$N$54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<sst xmlns="http://schemas.openxmlformats.org/spreadsheetml/2006/main" count="343" uniqueCount="99">
  <si>
    <t>REKAPITULASI DATA RUMAH TIDAK LAYAK HUNI DI KABUPATEN ALOR TAHUN 2024</t>
  </si>
  <si>
    <t>KEADAAN PERTANGGAL  30 SEPTEMBER 2024 (TRIWULAN III)</t>
  </si>
  <si>
    <t>No.</t>
  </si>
  <si>
    <t>Kecamatan</t>
  </si>
  <si>
    <t>RTLH s/d Tahun 2023</t>
  </si>
  <si>
    <t>Pelaksanaan RLH Tahun 2024  (Keadaan s/d 30 Sep.)</t>
  </si>
  <si>
    <t>RTLH s/d Tahun 2023                                   (Keadaan s/d 30 Sep.)</t>
  </si>
  <si>
    <t>Ket.</t>
  </si>
  <si>
    <t>Jumlah KK</t>
  </si>
  <si>
    <t>Jumlah Backlog (unit)</t>
  </si>
  <si>
    <t>Jumlah RTLH (unit)</t>
  </si>
  <si>
    <t>Jumlah RLH (unit)</t>
  </si>
  <si>
    <t>Penambah-an Jumlah KK Tahun 2024</t>
  </si>
  <si>
    <t>Penambahan RTLH (unit)</t>
  </si>
  <si>
    <t>Penanganan Tahun 2024 (unit)</t>
  </si>
  <si>
    <t>Pembangunan Baru (PB)</t>
  </si>
  <si>
    <t>Peningkatan Kualitas (PK)</t>
  </si>
  <si>
    <t>Kecamatan Teluk Mutiara</t>
  </si>
  <si>
    <t>Kecamatan Alor Barat Laut</t>
  </si>
  <si>
    <t>Kecamatan Kabola</t>
  </si>
  <si>
    <t>Kecamatan Alor Barat Daya</t>
  </si>
  <si>
    <t>Kecamatan Abad Selatan</t>
  </si>
  <si>
    <t>Kecamatan Mataru</t>
  </si>
  <si>
    <t>Kecamatan Alor Selatan</t>
  </si>
  <si>
    <t>Kecamatan Puremen</t>
  </si>
  <si>
    <t>Kecamatan Alor Timir</t>
  </si>
  <si>
    <t>Kecamatan Alor Timur Laut</t>
  </si>
  <si>
    <t>Kecamatan Lembur</t>
  </si>
  <si>
    <t>Kecamatan Alor Tengah Utara</t>
  </si>
  <si>
    <t>Kecamatan Pulau Pura</t>
  </si>
  <si>
    <t>Kecamatan Pantar Timur</t>
  </si>
  <si>
    <t>Kecamatan Pantar</t>
  </si>
  <si>
    <t>Kecamatan Pantar Tengah</t>
  </si>
  <si>
    <t>Kecamatan Pantar Barat</t>
  </si>
  <si>
    <t>Kecamatan Pantar Barat Laut</t>
  </si>
  <si>
    <t>TOTAL</t>
  </si>
  <si>
    <t>Kepala Dinas Perumahan Kawasan Permukiman</t>
  </si>
  <si>
    <t>dan Pertanahan Kabupaten Alor</t>
  </si>
  <si>
    <t>DOMINIKUS SALMAU, ST, M.A.P</t>
  </si>
  <si>
    <t>NIP. 197111071999031008</t>
  </si>
  <si>
    <t>Kalabahi, 31 Mei 2024</t>
  </si>
  <si>
    <t>Kepala Dinas Perumahan, Kawasan Permukiman</t>
  </si>
  <si>
    <t>DOMINIKUS N. SALMAU, ST. M.A.P</t>
  </si>
  <si>
    <t xml:space="preserve">Pembina Utama Muda
</t>
  </si>
  <si>
    <t>NIP. 19711107199903 1 008</t>
  </si>
  <si>
    <t>REKAPITULASI DATA ELETRIFIKASI DI KABUPATEN ALOR TAHUN 2024</t>
  </si>
  <si>
    <t>KEADAAN PERTANGGAL  31 DESEMBER 2024 (TRIWULAN IV)</t>
  </si>
  <si>
    <t>Jumlah Pemasangan Meteran Listrik  Sambungan Rumah s/d Tahun 2023</t>
  </si>
  <si>
    <t>Penambahan  Meteran Listrik Sambungan Rumah Tahun 2024  (Keadaan s/d 31 Des.)</t>
  </si>
  <si>
    <t>Jumlah Terpasang Meteran Listrik Sambungan Rumah s/d Tahun 2024  (Keadaan s/d 31 Des.)</t>
  </si>
  <si>
    <t>Jumlah Rumah Tangga (unit)</t>
  </si>
  <si>
    <t>Jumlah RT Terpasang Meteran Listrik Sambungan Rumah (SR)</t>
  </si>
  <si>
    <t xml:space="preserve">Jumlah Penambahan Rumah Tangga  </t>
  </si>
  <si>
    <t>&gt; 2200 Watt</t>
  </si>
  <si>
    <t>2200 Watt</t>
  </si>
  <si>
    <t>1300 Watt</t>
  </si>
  <si>
    <t>900 Watt</t>
  </si>
  <si>
    <t>450 Watt</t>
  </si>
  <si>
    <t>Jumlah RT Terpasang SRF</t>
  </si>
  <si>
    <t>Jumlah Tidak Terpasang SR</t>
  </si>
  <si>
    <t>0</t>
  </si>
  <si>
    <t>RASIO ELEKTRIFIKASI</t>
  </si>
  <si>
    <t>DOMINIKUS N.SALMAU, ST, M.A.P</t>
  </si>
  <si>
    <t>Penambahan  Meteran Listrik Sambungan Rumah Tahun 2024  (Keadaan s/d 30 Sep.)</t>
  </si>
  <si>
    <t>Jumlah Terpasang Meteran Listrik Sambungan Rumah s/d Tahun 2024  (Keadaan s/d 30 Sep.)</t>
  </si>
  <si>
    <t>DATA SANITAS DESA DI KABUPATEN ALOR</t>
  </si>
  <si>
    <t>Nama Program</t>
  </si>
  <si>
    <t>Sumbeer Dana</t>
  </si>
  <si>
    <t>Jumlah Dana Rp. Jutaan)</t>
  </si>
  <si>
    <t>Jumlah (unit)</t>
  </si>
  <si>
    <t>Tahun Pembangunan</t>
  </si>
  <si>
    <t>Pelaksana</t>
  </si>
  <si>
    <t>Jenis Bangunan</t>
  </si>
  <si>
    <t>Evaluasi Tahun 2024</t>
  </si>
  <si>
    <t>Berfungsi (B) / Tidak Berfungsi (TB)</t>
  </si>
  <si>
    <t>Baik</t>
  </si>
  <si>
    <t>Rusak Sedang</t>
  </si>
  <si>
    <t>Rusak Berat</t>
  </si>
  <si>
    <t>I</t>
  </si>
  <si>
    <t>Pembangunan Sanitasi Desa (Sandes)</t>
  </si>
  <si>
    <t>Desa Pintu Mas</t>
  </si>
  <si>
    <t>APBN</t>
  </si>
  <si>
    <t>2019</t>
  </si>
  <si>
    <t>KSM</t>
  </si>
  <si>
    <t>Lubang Tengki Septik + Bilik</t>
  </si>
  <si>
    <t>Desa Mataru Barat</t>
  </si>
  <si>
    <t>Desa Manetwati</t>
  </si>
  <si>
    <t>Desa Dapitau</t>
  </si>
  <si>
    <t>Desa Lembur Tengah</t>
  </si>
  <si>
    <t>Desa Lembur Maukuru</t>
  </si>
  <si>
    <t>Desa Tanglapui Timur</t>
  </si>
  <si>
    <t>Desa Bungabali</t>
  </si>
  <si>
    <t>Desa Lalafang</t>
  </si>
  <si>
    <t>Desa Tanglapui Piringsina</t>
  </si>
  <si>
    <t>Jumlah I</t>
  </si>
  <si>
    <t>II</t>
  </si>
  <si>
    <t>Jumlah II</t>
  </si>
  <si>
    <t>III</t>
  </si>
  <si>
    <t>Jumlah III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</si>
</sst>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176" formatCode="_-* #,##0.00_-;\-* #,##0.00_-;_-* &quot;-&quot;??_-;_-@_-"/>
    <numFmt numFmtId="177" formatCode="_-&quot;Rp&quot;* #,##0.00_-;\-&quot;Rp&quot;* #,##0.00_-;_-&quot;Rp&quot;* &quot;-&quot;??_-;_-@_-"/>
    <numFmt numFmtId="178" formatCode="_-&quot;Rp&quot;* #,##0_-;\-&quot;Rp&quot;* #,##0_-;_-&quot;Rp&quot;* &quot;-&quot;??_-;_-@_-"/>
    <numFmt numFmtId="179" formatCode="_-* #,##0_-;\-* #,##0_-;_-* &quot;-&quot;??_-;_-@_-"/>
    <numFmt numFmtId="180" formatCode="_-* #,##0.00_-;\-* #,##0.00_-;_-* &quot;-&quot;_-;_-@_-"/>
  </numFmts>
  <fonts count="39">
    <font>
      <sz val="11"/>
      <color theme="1"/>
      <name val="Calibri"/>
      <charset val="134"/>
      <scheme val="minor"/>
    </font>
    <font>
      <sz val="15"/>
      <color rgb="FF44228C"/>
      <name val="Arial"/>
      <charset val="134"/>
    </font>
    <font>
      <sz val="15"/>
      <color rgb="FF005F94"/>
      <name val="Arial"/>
      <charset val="134"/>
    </font>
    <font>
      <sz val="8"/>
      <name val="Arial"/>
      <charset val="134"/>
    </font>
    <font>
      <b/>
      <sz val="11"/>
      <color theme="1"/>
      <name val="Arial"/>
      <charset val="134"/>
    </font>
    <font>
      <b/>
      <sz val="8"/>
      <color theme="1"/>
      <name val="Arial"/>
      <charset val="134"/>
    </font>
    <font>
      <sz val="8"/>
      <color theme="1"/>
      <name val="Arial"/>
      <charset val="134"/>
    </font>
    <font>
      <sz val="11"/>
      <color theme="1"/>
      <name val="Arial"/>
      <charset val="134"/>
    </font>
    <font>
      <sz val="12"/>
      <name val="Bookman Old Style"/>
      <charset val="134"/>
    </font>
    <font>
      <sz val="8"/>
      <name val="Bookman Old Style"/>
      <charset val="134"/>
    </font>
    <font>
      <sz val="10"/>
      <name val="Bookman Old Style"/>
      <charset val="134"/>
    </font>
    <font>
      <b/>
      <sz val="9"/>
      <name val="Arial"/>
      <charset val="134"/>
    </font>
    <font>
      <b/>
      <sz val="8"/>
      <name val="Arial"/>
      <charset val="134"/>
    </font>
    <font>
      <sz val="9"/>
      <name val="Arial"/>
      <charset val="134"/>
    </font>
    <font>
      <b/>
      <u/>
      <sz val="11"/>
      <color theme="1"/>
      <name val="Arial"/>
      <charset val="134"/>
    </font>
    <font>
      <b/>
      <sz val="8"/>
      <color theme="0"/>
      <name val="Arial"/>
      <charset val="134"/>
    </font>
    <font>
      <sz val="8"/>
      <color theme="0"/>
      <name val="Arial"/>
      <charset val="134"/>
    </font>
    <font>
      <sz val="11"/>
      <name val="Arial"/>
      <charset val="134"/>
    </font>
    <font>
      <u/>
      <sz val="8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0" borderId="16" applyNumberFormat="0" applyAlignment="0" applyProtection="0">
      <alignment vertical="center"/>
    </xf>
    <xf numFmtId="0" fontId="29" fillId="11" borderId="17" applyNumberFormat="0" applyAlignment="0" applyProtection="0">
      <alignment vertical="center"/>
    </xf>
    <xf numFmtId="0" fontId="30" fillId="11" borderId="16" applyNumberFormat="0" applyAlignment="0" applyProtection="0">
      <alignment vertical="center"/>
    </xf>
    <xf numFmtId="0" fontId="31" fillId="12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</cellStyleXfs>
  <cellXfs count="113">
    <xf numFmtId="0" fontId="0" fillId="0" borderId="0" xfId="0"/>
    <xf numFmtId="41" fontId="1" fillId="0" borderId="0" xfId="4" applyFont="1" applyAlignment="1">
      <alignment wrapText="1"/>
    </xf>
    <xf numFmtId="41" fontId="2" fillId="0" borderId="0" xfId="4" applyFont="1" applyAlignment="1">
      <alignment wrapText="1"/>
    </xf>
    <xf numFmtId="41" fontId="0" fillId="0" borderId="0" xfId="4" applyFont="1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indent="1"/>
    </xf>
    <xf numFmtId="0" fontId="3" fillId="3" borderId="2" xfId="0" applyFont="1" applyFill="1" applyBorder="1" applyAlignment="1">
      <alignment horizontal="left" vertical="center" wrapText="1" indent="1"/>
    </xf>
    <xf numFmtId="41" fontId="5" fillId="3" borderId="1" xfId="4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 indent="1"/>
    </xf>
    <xf numFmtId="0" fontId="3" fillId="0" borderId="2" xfId="0" applyFont="1" applyBorder="1" applyAlignment="1">
      <alignment horizontal="left" vertical="center" wrapText="1" indent="1"/>
    </xf>
    <xf numFmtId="41" fontId="6" fillId="0" borderId="1" xfId="4" applyFont="1" applyBorder="1" applyAlignment="1">
      <alignment horizontal="center" vertical="center"/>
    </xf>
    <xf numFmtId="176" fontId="6" fillId="0" borderId="1" xfId="1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179" fontId="6" fillId="0" borderId="1" xfId="1" applyNumberFormat="1" applyFont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 wrapText="1" indent="1"/>
    </xf>
    <xf numFmtId="41" fontId="5" fillId="4" borderId="1" xfId="4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left" vertical="center" indent="1"/>
    </xf>
    <xf numFmtId="0" fontId="12" fillId="0" borderId="4" xfId="0" applyFont="1" applyBorder="1" applyAlignment="1">
      <alignment horizontal="left" vertical="center" indent="1"/>
    </xf>
    <xf numFmtId="41" fontId="5" fillId="0" borderId="1" xfId="4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wrapText="1" indent="2"/>
    </xf>
    <xf numFmtId="41" fontId="6" fillId="0" borderId="7" xfId="4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indent="1"/>
    </xf>
    <xf numFmtId="0" fontId="7" fillId="4" borderId="1" xfId="0" applyFont="1" applyFill="1" applyBorder="1" applyAlignment="1">
      <alignment vertical="center"/>
    </xf>
    <xf numFmtId="41" fontId="5" fillId="4" borderId="1" xfId="0" applyNumberFormat="1" applyFont="1" applyFill="1" applyBorder="1" applyAlignment="1">
      <alignment vertical="center"/>
    </xf>
    <xf numFmtId="49" fontId="12" fillId="0" borderId="7" xfId="0" applyNumberFormat="1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2"/>
    </xf>
    <xf numFmtId="0" fontId="6" fillId="0" borderId="7" xfId="0" applyFont="1" applyBorder="1" applyAlignment="1">
      <alignment horizontal="center"/>
    </xf>
    <xf numFmtId="41" fontId="6" fillId="0" borderId="7" xfId="4" applyFont="1" applyBorder="1"/>
    <xf numFmtId="41" fontId="6" fillId="0" borderId="7" xfId="0" applyNumberFormat="1" applyFont="1" applyBorder="1"/>
    <xf numFmtId="0" fontId="12" fillId="0" borderId="3" xfId="0" applyFont="1" applyBorder="1" applyAlignment="1">
      <alignment horizontal="left" vertical="center" indent="1"/>
    </xf>
    <xf numFmtId="0" fontId="7" fillId="0" borderId="1" xfId="0" applyFont="1" applyBorder="1"/>
    <xf numFmtId="41" fontId="5" fillId="0" borderId="1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/>
    </xf>
    <xf numFmtId="41" fontId="6" fillId="0" borderId="9" xfId="4" applyFont="1" applyBorder="1"/>
    <xf numFmtId="41" fontId="6" fillId="0" borderId="9" xfId="0" applyNumberFormat="1" applyFont="1" applyBorder="1"/>
    <xf numFmtId="49" fontId="12" fillId="5" borderId="2" xfId="0" applyNumberFormat="1" applyFont="1" applyFill="1" applyBorder="1" applyAlignment="1">
      <alignment horizontal="center" vertical="center"/>
    </xf>
    <xf numFmtId="49" fontId="12" fillId="5" borderId="3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41" fontId="6" fillId="5" borderId="1" xfId="4" applyFont="1" applyFill="1" applyBorder="1" applyAlignment="1">
      <alignment vertical="center"/>
    </xf>
    <xf numFmtId="41" fontId="5" fillId="5" borderId="1" xfId="0" applyNumberFormat="1" applyFont="1" applyFill="1" applyBorder="1" applyAlignment="1">
      <alignment vertical="center"/>
    </xf>
    <xf numFmtId="41" fontId="6" fillId="0" borderId="0" xfId="0" applyNumberFormat="1" applyFont="1"/>
    <xf numFmtId="0" fontId="12" fillId="6" borderId="0" xfId="0" applyFont="1" applyFill="1" applyAlignment="1">
      <alignment horizontal="left" vertical="center" indent="1"/>
    </xf>
    <xf numFmtId="0" fontId="12" fillId="6" borderId="0" xfId="0" applyFont="1" applyFill="1" applyAlignment="1">
      <alignment horizontal="left" vertical="center" wrapText="1" indent="1"/>
    </xf>
    <xf numFmtId="49" fontId="12" fillId="0" borderId="0" xfId="0" applyNumberFormat="1" applyFont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41" fontId="3" fillId="0" borderId="0" xfId="4" applyFont="1"/>
    <xf numFmtId="179" fontId="3" fillId="0" borderId="0" xfId="0" applyNumberFormat="1" applyFont="1"/>
    <xf numFmtId="41" fontId="3" fillId="0" borderId="0" xfId="0" applyNumberFormat="1" applyFont="1"/>
    <xf numFmtId="0" fontId="13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80" fontId="5" fillId="4" borderId="1" xfId="0" applyNumberFormat="1" applyFont="1" applyFill="1" applyBorder="1" applyAlignment="1">
      <alignment vertical="center"/>
    </xf>
    <xf numFmtId="0" fontId="5" fillId="0" borderId="7" xfId="0" applyFont="1" applyBorder="1"/>
    <xf numFmtId="0" fontId="5" fillId="0" borderId="9" xfId="0" applyFont="1" applyBorder="1"/>
    <xf numFmtId="41" fontId="6" fillId="0" borderId="1" xfId="0" applyNumberFormat="1" applyFont="1" applyBorder="1" applyAlignment="1">
      <alignment vertical="center"/>
    </xf>
    <xf numFmtId="180" fontId="6" fillId="0" borderId="1" xfId="0" applyNumberFormat="1" applyFont="1" applyBorder="1" applyAlignment="1">
      <alignment vertical="center"/>
    </xf>
    <xf numFmtId="180" fontId="5" fillId="0" borderId="1" xfId="0" applyNumberFormat="1" applyFont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2" fontId="5" fillId="5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41" fontId="6" fillId="7" borderId="1" xfId="4" applyFont="1" applyFill="1" applyBorder="1" applyAlignment="1">
      <alignment horizontal="center" vertical="center"/>
    </xf>
    <xf numFmtId="176" fontId="6" fillId="7" borderId="1" xfId="1" applyFont="1" applyFill="1" applyBorder="1" applyAlignment="1">
      <alignment horizontal="center" vertical="center"/>
    </xf>
    <xf numFmtId="49" fontId="12" fillId="7" borderId="2" xfId="0" applyNumberFormat="1" applyFont="1" applyFill="1" applyBorder="1" applyAlignment="1">
      <alignment horizontal="center" vertical="center"/>
    </xf>
    <xf numFmtId="49" fontId="12" fillId="7" borderId="3" xfId="0" applyNumberFormat="1" applyFont="1" applyFill="1" applyBorder="1" applyAlignment="1">
      <alignment horizontal="center" vertical="center"/>
    </xf>
    <xf numFmtId="41" fontId="6" fillId="7" borderId="1" xfId="0" applyNumberFormat="1" applyFont="1" applyFill="1" applyBorder="1" applyAlignment="1">
      <alignment horizontal="center" vertical="center"/>
    </xf>
    <xf numFmtId="176" fontId="6" fillId="7" borderId="2" xfId="1" applyFont="1" applyFill="1" applyBorder="1" applyAlignment="1">
      <alignment horizontal="right" vertical="center"/>
    </xf>
    <xf numFmtId="176" fontId="6" fillId="7" borderId="4" xfId="1" applyFont="1" applyFill="1" applyBorder="1" applyAlignment="1">
      <alignment horizontal="right" vertical="center"/>
    </xf>
    <xf numFmtId="49" fontId="12" fillId="7" borderId="0" xfId="0" applyNumberFormat="1" applyFont="1" applyFill="1" applyAlignment="1">
      <alignment horizontal="center" vertical="center"/>
    </xf>
    <xf numFmtId="49" fontId="15" fillId="7" borderId="0" xfId="0" applyNumberFormat="1" applyFont="1" applyFill="1" applyAlignment="1">
      <alignment horizontal="center" vertical="center"/>
    </xf>
    <xf numFmtId="176" fontId="16" fillId="7" borderId="0" xfId="1" applyFont="1" applyFill="1" applyBorder="1" applyAlignment="1">
      <alignment horizontal="right" vertical="center"/>
    </xf>
    <xf numFmtId="176" fontId="3" fillId="7" borderId="0" xfId="1" applyFont="1" applyFill="1" applyBorder="1" applyAlignment="1">
      <alignment horizontal="right" vertical="center"/>
    </xf>
    <xf numFmtId="0" fontId="17" fillId="0" borderId="0" xfId="0" applyFont="1"/>
    <xf numFmtId="0" fontId="13" fillId="2" borderId="3" xfId="0" applyFont="1" applyFill="1" applyBorder="1" applyAlignment="1">
      <alignment horizontal="center" vertical="center" wrapText="1"/>
    </xf>
    <xf numFmtId="41" fontId="3" fillId="7" borderId="1" xfId="0" applyNumberFormat="1" applyFont="1" applyFill="1" applyBorder="1" applyAlignment="1">
      <alignment horizontal="center" vertical="center"/>
    </xf>
    <xf numFmtId="176" fontId="6" fillId="7" borderId="3" xfId="1" applyFont="1" applyFill="1" applyBorder="1" applyAlignment="1">
      <alignment horizontal="right" vertical="center"/>
    </xf>
    <xf numFmtId="41" fontId="6" fillId="7" borderId="2" xfId="0" applyNumberFormat="1" applyFont="1" applyFill="1" applyBorder="1" applyAlignment="1">
      <alignment horizontal="center" vertical="center"/>
    </xf>
    <xf numFmtId="41" fontId="6" fillId="7" borderId="4" xfId="0" applyNumberFormat="1" applyFont="1" applyFill="1" applyBorder="1" applyAlignment="1">
      <alignment horizontal="center" vertical="center"/>
    </xf>
    <xf numFmtId="41" fontId="16" fillId="7" borderId="0" xfId="0" applyNumberFormat="1" applyFont="1" applyFill="1" applyAlignment="1">
      <alignment horizontal="center" vertical="center"/>
    </xf>
    <xf numFmtId="41" fontId="6" fillId="7" borderId="3" xfId="0" applyNumberFormat="1" applyFont="1" applyFill="1" applyBorder="1" applyAlignment="1">
      <alignment horizontal="center" vertical="center"/>
    </xf>
    <xf numFmtId="176" fontId="6" fillId="7" borderId="2" xfId="1" applyFont="1" applyFill="1" applyBorder="1" applyAlignment="1">
      <alignment horizontal="center" vertical="center"/>
    </xf>
    <xf numFmtId="176" fontId="6" fillId="7" borderId="4" xfId="1" applyFont="1" applyFill="1" applyBorder="1" applyAlignment="1">
      <alignment horizontal="center" vertical="center"/>
    </xf>
    <xf numFmtId="176" fontId="16" fillId="7" borderId="0" xfId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5" fillId="7" borderId="1" xfId="0" applyFont="1" applyFill="1" applyBorder="1" applyAlignment="1">
      <alignment vertical="center"/>
    </xf>
    <xf numFmtId="176" fontId="6" fillId="7" borderId="3" xfId="1" applyFont="1" applyFill="1" applyBorder="1" applyAlignment="1">
      <alignment horizontal="center" vertical="center"/>
    </xf>
    <xf numFmtId="0" fontId="15" fillId="7" borderId="0" xfId="0" applyFont="1" applyFill="1" applyAlignment="1">
      <alignment vertical="center"/>
    </xf>
    <xf numFmtId="0" fontId="13" fillId="2" borderId="12" xfId="0" applyFont="1" applyFill="1" applyBorder="1" applyAlignment="1">
      <alignment horizontal="center" vertical="center" wrapText="1"/>
    </xf>
    <xf numFmtId="41" fontId="6" fillId="8" borderId="1" xfId="4" applyFont="1" applyFill="1" applyBorder="1" applyAlignment="1">
      <alignment horizontal="center" vertical="center"/>
    </xf>
    <xf numFmtId="176" fontId="6" fillId="8" borderId="1" xfId="1" applyFont="1" applyFill="1" applyBorder="1" applyAlignment="1">
      <alignment horizontal="center" vertical="center"/>
    </xf>
    <xf numFmtId="41" fontId="6" fillId="5" borderId="1" xfId="0" applyNumberFormat="1" applyFont="1" applyFill="1" applyBorder="1" applyAlignment="1">
      <alignment horizontal="center" vertical="center"/>
    </xf>
    <xf numFmtId="176" fontId="6" fillId="7" borderId="1" xfId="1" applyFont="1" applyFill="1" applyBorder="1" applyAlignment="1" quotePrefix="1">
      <alignment horizontal="center" vertical="center"/>
    </xf>
    <xf numFmtId="41" fontId="6" fillId="0" borderId="1" xfId="4" applyFont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U79"/>
  <sheetViews>
    <sheetView showGridLines="0" view="pageBreakPreview" zoomScaleNormal="100" workbookViewId="0">
      <selection activeCell="H18" sqref="H18"/>
    </sheetView>
  </sheetViews>
  <sheetFormatPr defaultColWidth="9.14285714285714" defaultRowHeight="14.25"/>
  <cols>
    <col min="1" max="1" width="4.85714285714286" style="10" customWidth="1"/>
    <col min="2" max="2" width="29.4285714285714" style="10" customWidth="1"/>
    <col min="3" max="3" width="9.14285714285714" style="10" customWidth="1"/>
    <col min="4" max="5" width="8.28571428571429" style="10" customWidth="1"/>
    <col min="6" max="6" width="9.42857142857143" style="10" customWidth="1"/>
    <col min="7" max="8" width="9.14285714285714" style="10" customWidth="1"/>
    <col min="9" max="9" width="10.7142857142857" style="10" customWidth="1"/>
    <col min="10" max="11" width="11.2857142857143" style="10" customWidth="1"/>
    <col min="12" max="12" width="10.1428571428571" style="10" customWidth="1"/>
    <col min="13" max="13" width="8.85714285714286" style="10" customWidth="1"/>
    <col min="14" max="14" width="9.42857142857143" style="10" customWidth="1"/>
    <col min="15" max="15" width="7" style="10" customWidth="1"/>
    <col min="16" max="16" width="7.57142857142857" style="10" customWidth="1"/>
    <col min="17" max="17" width="7.85714285714286" style="8" customWidth="1"/>
    <col min="18" max="18" width="12" style="10" customWidth="1"/>
    <col min="19" max="19" width="3.85714285714286" style="10" customWidth="1"/>
    <col min="20" max="16384" width="9.14285714285714" style="10"/>
  </cols>
  <sheetData>
    <row r="1" s="4" customFormat="1" ht="16.5" customHeight="1" spans="1:18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="5" customFormat="1" ht="15.75" spans="1:2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T2" s="57"/>
      <c r="U2" s="58"/>
    </row>
    <row r="3" s="5" customFormat="1" ht="15" spans="1:21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T3" s="59"/>
      <c r="U3" s="59"/>
    </row>
    <row r="4" s="5" customFormat="1" ht="27" customHeight="1" spans="1:20">
      <c r="A4" s="65" t="s">
        <v>2</v>
      </c>
      <c r="B4" s="65" t="s">
        <v>3</v>
      </c>
      <c r="C4" s="60" t="s">
        <v>4</v>
      </c>
      <c r="D4" s="61"/>
      <c r="E4" s="61"/>
      <c r="F4" s="62"/>
      <c r="G4" s="79" t="s">
        <v>5</v>
      </c>
      <c r="H4" s="80"/>
      <c r="I4" s="80"/>
      <c r="J4" s="80"/>
      <c r="K4" s="80"/>
      <c r="L4" s="80"/>
      <c r="M4" s="94"/>
      <c r="N4" s="79" t="s">
        <v>6</v>
      </c>
      <c r="O4" s="80"/>
      <c r="P4" s="80"/>
      <c r="Q4" s="94"/>
      <c r="R4" s="63" t="s">
        <v>7</v>
      </c>
      <c r="T4" s="59"/>
    </row>
    <row r="5" s="5" customFormat="1" ht="27" customHeight="1" spans="1:20">
      <c r="A5" s="65"/>
      <c r="B5" s="65"/>
      <c r="C5" s="64" t="s">
        <v>8</v>
      </c>
      <c r="D5" s="64" t="s">
        <v>9</v>
      </c>
      <c r="E5" s="64" t="s">
        <v>10</v>
      </c>
      <c r="F5" s="64" t="s">
        <v>11</v>
      </c>
      <c r="G5" s="64" t="s">
        <v>12</v>
      </c>
      <c r="H5" s="64" t="s">
        <v>9</v>
      </c>
      <c r="I5" s="64" t="s">
        <v>13</v>
      </c>
      <c r="J5" s="65" t="s">
        <v>14</v>
      </c>
      <c r="K5" s="65"/>
      <c r="L5" s="64" t="s">
        <v>10</v>
      </c>
      <c r="M5" s="64" t="s">
        <v>11</v>
      </c>
      <c r="N5" s="64" t="s">
        <v>8</v>
      </c>
      <c r="O5" s="64" t="s">
        <v>9</v>
      </c>
      <c r="P5" s="64" t="s">
        <v>10</v>
      </c>
      <c r="Q5" s="64" t="s">
        <v>11</v>
      </c>
      <c r="R5" s="63"/>
      <c r="T5" s="59"/>
    </row>
    <row r="6" s="5" customFormat="1" ht="45" customHeight="1" spans="1:21">
      <c r="A6" s="65"/>
      <c r="B6" s="65"/>
      <c r="C6" s="109"/>
      <c r="D6" s="109"/>
      <c r="E6" s="109"/>
      <c r="F6" s="109"/>
      <c r="G6" s="109"/>
      <c r="H6" s="109"/>
      <c r="I6" s="109"/>
      <c r="J6" s="65" t="s">
        <v>15</v>
      </c>
      <c r="K6" s="65" t="s">
        <v>16</v>
      </c>
      <c r="L6" s="109"/>
      <c r="M6" s="109"/>
      <c r="N6" s="109"/>
      <c r="O6" s="109"/>
      <c r="P6" s="109"/>
      <c r="Q6" s="109"/>
      <c r="R6" s="63"/>
      <c r="T6" s="59"/>
      <c r="U6" s="59"/>
    </row>
    <row r="7" s="6" customFormat="1" ht="17.45" customHeight="1" spans="1:18">
      <c r="A7" s="18">
        <v>1</v>
      </c>
      <c r="B7" s="19" t="s">
        <v>17</v>
      </c>
      <c r="C7" s="110">
        <v>500</v>
      </c>
      <c r="D7" s="111">
        <v>34</v>
      </c>
      <c r="E7" s="111">
        <v>456</v>
      </c>
      <c r="F7" s="20">
        <f>C7-D7-E7</f>
        <v>10</v>
      </c>
      <c r="G7" s="110">
        <v>10</v>
      </c>
      <c r="H7" s="111">
        <v>0</v>
      </c>
      <c r="I7" s="111">
        <v>50</v>
      </c>
      <c r="J7" s="111">
        <v>0</v>
      </c>
      <c r="K7" s="111">
        <v>45</v>
      </c>
      <c r="L7" s="21">
        <f>E7+I7-J7</f>
        <v>506</v>
      </c>
      <c r="M7" s="20">
        <f>J7</f>
        <v>0</v>
      </c>
      <c r="N7" s="20">
        <f>C7+G7</f>
        <v>510</v>
      </c>
      <c r="O7" s="20">
        <f>+D7+H7-J7</f>
        <v>34</v>
      </c>
      <c r="P7" s="20">
        <f>+E7+I7-K7</f>
        <v>461</v>
      </c>
      <c r="Q7" s="20">
        <f>+M7+F7</f>
        <v>10</v>
      </c>
      <c r="R7" s="20"/>
    </row>
    <row r="8" s="6" customFormat="1" ht="15" spans="1:18">
      <c r="A8" s="18">
        <f>A7+1</f>
        <v>2</v>
      </c>
      <c r="B8" s="19" t="s">
        <v>18</v>
      </c>
      <c r="C8" s="110">
        <v>500</v>
      </c>
      <c r="D8" s="111">
        <v>34</v>
      </c>
      <c r="E8" s="111">
        <v>456</v>
      </c>
      <c r="F8" s="20">
        <f t="shared" ref="F8:F24" si="0">C8-D8-E8</f>
        <v>10</v>
      </c>
      <c r="G8" s="110">
        <v>10</v>
      </c>
      <c r="H8" s="111">
        <v>0</v>
      </c>
      <c r="I8" s="111">
        <v>0</v>
      </c>
      <c r="J8" s="111">
        <v>0</v>
      </c>
      <c r="K8" s="111">
        <v>45</v>
      </c>
      <c r="L8" s="21">
        <f t="shared" ref="L8:L24" si="1">E8+I8-J8</f>
        <v>456</v>
      </c>
      <c r="M8" s="20">
        <f t="shared" ref="M8:M24" si="2">J8</f>
        <v>0</v>
      </c>
      <c r="N8" s="20">
        <f t="shared" ref="N8:N24" si="3">C8+G8</f>
        <v>510</v>
      </c>
      <c r="O8" s="20">
        <f t="shared" ref="O8:O24" si="4">+D8+H8-J8</f>
        <v>34</v>
      </c>
      <c r="P8" s="20">
        <f t="shared" ref="P8:P24" si="5">+E8+I8-K8</f>
        <v>411</v>
      </c>
      <c r="Q8" s="20">
        <f t="shared" ref="Q8:Q24" si="6">+M8+F8</f>
        <v>10</v>
      </c>
      <c r="R8" s="20"/>
    </row>
    <row r="9" s="6" customFormat="1" ht="15" spans="1:18">
      <c r="A9" s="18">
        <f t="shared" ref="A9:A24" si="7">A8+1</f>
        <v>3</v>
      </c>
      <c r="B9" s="19" t="s">
        <v>19</v>
      </c>
      <c r="C9" s="110">
        <v>500</v>
      </c>
      <c r="D9" s="111">
        <v>34</v>
      </c>
      <c r="E9" s="111">
        <v>456</v>
      </c>
      <c r="F9" s="20">
        <f t="shared" si="0"/>
        <v>10</v>
      </c>
      <c r="G9" s="110">
        <v>10</v>
      </c>
      <c r="H9" s="111">
        <v>0</v>
      </c>
      <c r="I9" s="111">
        <v>0</v>
      </c>
      <c r="J9" s="111">
        <v>0</v>
      </c>
      <c r="K9" s="111">
        <v>45</v>
      </c>
      <c r="L9" s="21">
        <f t="shared" si="1"/>
        <v>456</v>
      </c>
      <c r="M9" s="20">
        <f t="shared" si="2"/>
        <v>0</v>
      </c>
      <c r="N9" s="20">
        <f t="shared" si="3"/>
        <v>510</v>
      </c>
      <c r="O9" s="20">
        <f t="shared" si="4"/>
        <v>34</v>
      </c>
      <c r="P9" s="20">
        <f t="shared" si="5"/>
        <v>411</v>
      </c>
      <c r="Q9" s="20">
        <f t="shared" si="6"/>
        <v>10</v>
      </c>
      <c r="R9" s="20"/>
    </row>
    <row r="10" s="6" customFormat="1" ht="15" spans="1:18">
      <c r="A10" s="18">
        <f t="shared" si="7"/>
        <v>4</v>
      </c>
      <c r="B10" s="19" t="s">
        <v>20</v>
      </c>
      <c r="C10" s="110">
        <v>500</v>
      </c>
      <c r="D10" s="111">
        <v>34</v>
      </c>
      <c r="E10" s="111">
        <v>456</v>
      </c>
      <c r="F10" s="20">
        <f t="shared" si="0"/>
        <v>10</v>
      </c>
      <c r="G10" s="110">
        <v>10</v>
      </c>
      <c r="H10" s="111">
        <v>0</v>
      </c>
      <c r="I10" s="111">
        <v>0</v>
      </c>
      <c r="J10" s="111">
        <v>0</v>
      </c>
      <c r="K10" s="111">
        <v>45</v>
      </c>
      <c r="L10" s="21">
        <f t="shared" si="1"/>
        <v>456</v>
      </c>
      <c r="M10" s="20">
        <f t="shared" si="2"/>
        <v>0</v>
      </c>
      <c r="N10" s="20">
        <f t="shared" si="3"/>
        <v>510</v>
      </c>
      <c r="O10" s="20">
        <f t="shared" si="4"/>
        <v>34</v>
      </c>
      <c r="P10" s="20">
        <f t="shared" si="5"/>
        <v>411</v>
      </c>
      <c r="Q10" s="20">
        <f t="shared" si="6"/>
        <v>10</v>
      </c>
      <c r="R10" s="20"/>
    </row>
    <row r="11" s="6" customFormat="1" ht="15" spans="1:18">
      <c r="A11" s="18">
        <f t="shared" si="7"/>
        <v>5</v>
      </c>
      <c r="B11" s="19" t="s">
        <v>21</v>
      </c>
      <c r="C11" s="110">
        <v>500</v>
      </c>
      <c r="D11" s="111">
        <v>34</v>
      </c>
      <c r="E11" s="111">
        <v>456</v>
      </c>
      <c r="F11" s="20">
        <f t="shared" si="0"/>
        <v>10</v>
      </c>
      <c r="G11" s="110">
        <v>10</v>
      </c>
      <c r="H11" s="111">
        <v>0</v>
      </c>
      <c r="I11" s="111">
        <v>0</v>
      </c>
      <c r="J11" s="111">
        <v>0</v>
      </c>
      <c r="K11" s="111">
        <v>45</v>
      </c>
      <c r="L11" s="21">
        <f t="shared" si="1"/>
        <v>456</v>
      </c>
      <c r="M11" s="20">
        <f t="shared" si="2"/>
        <v>0</v>
      </c>
      <c r="N11" s="20">
        <f t="shared" si="3"/>
        <v>510</v>
      </c>
      <c r="O11" s="20">
        <f t="shared" si="4"/>
        <v>34</v>
      </c>
      <c r="P11" s="20">
        <f t="shared" si="5"/>
        <v>411</v>
      </c>
      <c r="Q11" s="20">
        <f t="shared" si="6"/>
        <v>10</v>
      </c>
      <c r="R11" s="20"/>
    </row>
    <row r="12" s="6" customFormat="1" ht="15" spans="1:18">
      <c r="A12" s="18">
        <f t="shared" si="7"/>
        <v>6</v>
      </c>
      <c r="B12" s="19" t="s">
        <v>22</v>
      </c>
      <c r="C12" s="110">
        <v>500</v>
      </c>
      <c r="D12" s="111">
        <v>34</v>
      </c>
      <c r="E12" s="111">
        <v>456</v>
      </c>
      <c r="F12" s="20">
        <f t="shared" si="0"/>
        <v>10</v>
      </c>
      <c r="G12" s="110">
        <v>10</v>
      </c>
      <c r="H12" s="111">
        <v>0</v>
      </c>
      <c r="I12" s="111">
        <v>0</v>
      </c>
      <c r="J12" s="111">
        <v>0</v>
      </c>
      <c r="K12" s="111">
        <v>45</v>
      </c>
      <c r="L12" s="21">
        <f t="shared" si="1"/>
        <v>456</v>
      </c>
      <c r="M12" s="20">
        <f t="shared" si="2"/>
        <v>0</v>
      </c>
      <c r="N12" s="20">
        <f t="shared" si="3"/>
        <v>510</v>
      </c>
      <c r="O12" s="20">
        <f t="shared" si="4"/>
        <v>34</v>
      </c>
      <c r="P12" s="20">
        <f t="shared" si="5"/>
        <v>411</v>
      </c>
      <c r="Q12" s="20">
        <f t="shared" si="6"/>
        <v>10</v>
      </c>
      <c r="R12" s="20"/>
    </row>
    <row r="13" s="6" customFormat="1" ht="15" spans="1:18">
      <c r="A13" s="18">
        <f t="shared" si="7"/>
        <v>7</v>
      </c>
      <c r="B13" s="19" t="s">
        <v>23</v>
      </c>
      <c r="C13" s="110">
        <v>500</v>
      </c>
      <c r="D13" s="111">
        <v>34</v>
      </c>
      <c r="E13" s="111">
        <v>456</v>
      </c>
      <c r="F13" s="20">
        <f t="shared" si="0"/>
        <v>10</v>
      </c>
      <c r="G13" s="110">
        <v>10</v>
      </c>
      <c r="H13" s="111">
        <v>0</v>
      </c>
      <c r="I13" s="111">
        <v>0</v>
      </c>
      <c r="J13" s="111">
        <v>0</v>
      </c>
      <c r="K13" s="111">
        <v>45</v>
      </c>
      <c r="L13" s="21">
        <f t="shared" si="1"/>
        <v>456</v>
      </c>
      <c r="M13" s="20">
        <f t="shared" si="2"/>
        <v>0</v>
      </c>
      <c r="N13" s="20">
        <f t="shared" si="3"/>
        <v>510</v>
      </c>
      <c r="O13" s="20">
        <f t="shared" si="4"/>
        <v>34</v>
      </c>
      <c r="P13" s="20">
        <f t="shared" si="5"/>
        <v>411</v>
      </c>
      <c r="Q13" s="20">
        <f t="shared" si="6"/>
        <v>10</v>
      </c>
      <c r="R13" s="20"/>
    </row>
    <row r="14" s="6" customFormat="1" ht="15" spans="1:18">
      <c r="A14" s="18">
        <f t="shared" si="7"/>
        <v>8</v>
      </c>
      <c r="B14" s="19" t="s">
        <v>24</v>
      </c>
      <c r="C14" s="110">
        <v>500</v>
      </c>
      <c r="D14" s="111">
        <v>34</v>
      </c>
      <c r="E14" s="111">
        <v>456</v>
      </c>
      <c r="F14" s="20">
        <f t="shared" si="0"/>
        <v>10</v>
      </c>
      <c r="G14" s="110">
        <v>10</v>
      </c>
      <c r="H14" s="111">
        <v>0</v>
      </c>
      <c r="I14" s="111">
        <v>0</v>
      </c>
      <c r="J14" s="111">
        <v>0</v>
      </c>
      <c r="K14" s="111">
        <v>45</v>
      </c>
      <c r="L14" s="21">
        <f t="shared" si="1"/>
        <v>456</v>
      </c>
      <c r="M14" s="20">
        <f t="shared" si="2"/>
        <v>0</v>
      </c>
      <c r="N14" s="20">
        <f t="shared" si="3"/>
        <v>510</v>
      </c>
      <c r="O14" s="20">
        <f t="shared" si="4"/>
        <v>34</v>
      </c>
      <c r="P14" s="20">
        <f t="shared" si="5"/>
        <v>411</v>
      </c>
      <c r="Q14" s="20">
        <f t="shared" si="6"/>
        <v>10</v>
      </c>
      <c r="R14" s="20"/>
    </row>
    <row r="15" s="6" customFormat="1" ht="15" spans="1:18">
      <c r="A15" s="18">
        <f t="shared" si="7"/>
        <v>9</v>
      </c>
      <c r="B15" s="19" t="s">
        <v>25</v>
      </c>
      <c r="C15" s="110">
        <v>500</v>
      </c>
      <c r="D15" s="111">
        <v>34</v>
      </c>
      <c r="E15" s="111">
        <v>456</v>
      </c>
      <c r="F15" s="20">
        <f t="shared" si="0"/>
        <v>10</v>
      </c>
      <c r="G15" s="110">
        <v>10</v>
      </c>
      <c r="H15" s="111">
        <v>0</v>
      </c>
      <c r="I15" s="111">
        <v>0</v>
      </c>
      <c r="J15" s="111">
        <v>0</v>
      </c>
      <c r="K15" s="111">
        <v>45</v>
      </c>
      <c r="L15" s="21">
        <f t="shared" si="1"/>
        <v>456</v>
      </c>
      <c r="M15" s="20">
        <f t="shared" si="2"/>
        <v>0</v>
      </c>
      <c r="N15" s="20">
        <f t="shared" si="3"/>
        <v>510</v>
      </c>
      <c r="O15" s="20">
        <f t="shared" si="4"/>
        <v>34</v>
      </c>
      <c r="P15" s="20">
        <f t="shared" si="5"/>
        <v>411</v>
      </c>
      <c r="Q15" s="20">
        <f t="shared" si="6"/>
        <v>10</v>
      </c>
      <c r="R15" s="20"/>
    </row>
    <row r="16" s="6" customFormat="1" ht="15" spans="1:18">
      <c r="A16" s="18">
        <f t="shared" si="7"/>
        <v>10</v>
      </c>
      <c r="B16" s="19" t="s">
        <v>26</v>
      </c>
      <c r="C16" s="110">
        <v>500</v>
      </c>
      <c r="D16" s="111">
        <v>34</v>
      </c>
      <c r="E16" s="111">
        <v>456</v>
      </c>
      <c r="F16" s="20">
        <f t="shared" si="0"/>
        <v>10</v>
      </c>
      <c r="G16" s="110">
        <v>10</v>
      </c>
      <c r="H16" s="111">
        <v>0</v>
      </c>
      <c r="I16" s="111">
        <v>0</v>
      </c>
      <c r="J16" s="111">
        <v>0</v>
      </c>
      <c r="K16" s="111">
        <v>45</v>
      </c>
      <c r="L16" s="21">
        <f t="shared" si="1"/>
        <v>456</v>
      </c>
      <c r="M16" s="20">
        <f t="shared" si="2"/>
        <v>0</v>
      </c>
      <c r="N16" s="20">
        <f t="shared" si="3"/>
        <v>510</v>
      </c>
      <c r="O16" s="20">
        <f t="shared" si="4"/>
        <v>34</v>
      </c>
      <c r="P16" s="20">
        <f t="shared" si="5"/>
        <v>411</v>
      </c>
      <c r="Q16" s="20">
        <f t="shared" si="6"/>
        <v>10</v>
      </c>
      <c r="R16" s="20"/>
    </row>
    <row r="17" s="6" customFormat="1" ht="15" spans="1:18">
      <c r="A17" s="18">
        <f t="shared" si="7"/>
        <v>11</v>
      </c>
      <c r="B17" s="19" t="s">
        <v>27</v>
      </c>
      <c r="C17" s="110">
        <v>500</v>
      </c>
      <c r="D17" s="111">
        <v>34</v>
      </c>
      <c r="E17" s="111">
        <v>456</v>
      </c>
      <c r="F17" s="20">
        <f t="shared" si="0"/>
        <v>10</v>
      </c>
      <c r="G17" s="110">
        <v>10</v>
      </c>
      <c r="H17" s="111">
        <v>0</v>
      </c>
      <c r="I17" s="111">
        <v>0</v>
      </c>
      <c r="J17" s="111">
        <v>0</v>
      </c>
      <c r="K17" s="111">
        <v>45</v>
      </c>
      <c r="L17" s="21">
        <f t="shared" si="1"/>
        <v>456</v>
      </c>
      <c r="M17" s="20">
        <f t="shared" si="2"/>
        <v>0</v>
      </c>
      <c r="N17" s="20">
        <f t="shared" si="3"/>
        <v>510</v>
      </c>
      <c r="O17" s="20">
        <f t="shared" si="4"/>
        <v>34</v>
      </c>
      <c r="P17" s="20">
        <f t="shared" si="5"/>
        <v>411</v>
      </c>
      <c r="Q17" s="20">
        <f t="shared" si="6"/>
        <v>10</v>
      </c>
      <c r="R17" s="20"/>
    </row>
    <row r="18" s="6" customFormat="1" ht="15" spans="1:18">
      <c r="A18" s="18">
        <f t="shared" si="7"/>
        <v>12</v>
      </c>
      <c r="B18" s="19" t="s">
        <v>28</v>
      </c>
      <c r="C18" s="110">
        <v>500</v>
      </c>
      <c r="D18" s="111">
        <v>34</v>
      </c>
      <c r="E18" s="111">
        <v>456</v>
      </c>
      <c r="F18" s="20">
        <f t="shared" si="0"/>
        <v>10</v>
      </c>
      <c r="G18" s="110">
        <v>10</v>
      </c>
      <c r="H18" s="111">
        <v>0</v>
      </c>
      <c r="I18" s="111">
        <v>0</v>
      </c>
      <c r="J18" s="111">
        <v>0</v>
      </c>
      <c r="K18" s="111">
        <v>45</v>
      </c>
      <c r="L18" s="21">
        <f t="shared" si="1"/>
        <v>456</v>
      </c>
      <c r="M18" s="20">
        <f t="shared" si="2"/>
        <v>0</v>
      </c>
      <c r="N18" s="20">
        <f t="shared" si="3"/>
        <v>510</v>
      </c>
      <c r="O18" s="20">
        <f t="shared" si="4"/>
        <v>34</v>
      </c>
      <c r="P18" s="20">
        <f t="shared" si="5"/>
        <v>411</v>
      </c>
      <c r="Q18" s="20">
        <f t="shared" si="6"/>
        <v>10</v>
      </c>
      <c r="R18" s="20"/>
    </row>
    <row r="19" s="6" customFormat="1" ht="15" spans="1:18">
      <c r="A19" s="18">
        <f t="shared" si="7"/>
        <v>13</v>
      </c>
      <c r="B19" s="19" t="s">
        <v>29</v>
      </c>
      <c r="C19" s="110">
        <v>500</v>
      </c>
      <c r="D19" s="111">
        <v>34</v>
      </c>
      <c r="E19" s="111">
        <v>456</v>
      </c>
      <c r="F19" s="20">
        <f t="shared" si="0"/>
        <v>10</v>
      </c>
      <c r="G19" s="110">
        <v>10</v>
      </c>
      <c r="H19" s="111">
        <v>0</v>
      </c>
      <c r="I19" s="111">
        <v>0</v>
      </c>
      <c r="J19" s="111">
        <v>0</v>
      </c>
      <c r="K19" s="111">
        <v>45</v>
      </c>
      <c r="L19" s="21">
        <f t="shared" si="1"/>
        <v>456</v>
      </c>
      <c r="M19" s="20">
        <f t="shared" si="2"/>
        <v>0</v>
      </c>
      <c r="N19" s="20">
        <f t="shared" si="3"/>
        <v>510</v>
      </c>
      <c r="O19" s="20">
        <f t="shared" si="4"/>
        <v>34</v>
      </c>
      <c r="P19" s="20">
        <f t="shared" si="5"/>
        <v>411</v>
      </c>
      <c r="Q19" s="20">
        <f t="shared" si="6"/>
        <v>10</v>
      </c>
      <c r="R19" s="20"/>
    </row>
    <row r="20" s="6" customFormat="1" ht="15" spans="1:18">
      <c r="A20" s="18">
        <f t="shared" si="7"/>
        <v>14</v>
      </c>
      <c r="B20" s="19" t="s">
        <v>30</v>
      </c>
      <c r="C20" s="110">
        <v>500</v>
      </c>
      <c r="D20" s="111">
        <v>34</v>
      </c>
      <c r="E20" s="111">
        <v>456</v>
      </c>
      <c r="F20" s="20">
        <f t="shared" si="0"/>
        <v>10</v>
      </c>
      <c r="G20" s="110">
        <v>10</v>
      </c>
      <c r="H20" s="111">
        <v>0</v>
      </c>
      <c r="I20" s="111">
        <v>0</v>
      </c>
      <c r="J20" s="111">
        <v>0</v>
      </c>
      <c r="K20" s="111">
        <v>45</v>
      </c>
      <c r="L20" s="21">
        <f t="shared" si="1"/>
        <v>456</v>
      </c>
      <c r="M20" s="20">
        <f t="shared" si="2"/>
        <v>0</v>
      </c>
      <c r="N20" s="20">
        <f t="shared" si="3"/>
        <v>510</v>
      </c>
      <c r="O20" s="20">
        <f t="shared" si="4"/>
        <v>34</v>
      </c>
      <c r="P20" s="20">
        <f t="shared" si="5"/>
        <v>411</v>
      </c>
      <c r="Q20" s="20">
        <f t="shared" si="6"/>
        <v>10</v>
      </c>
      <c r="R20" s="20"/>
    </row>
    <row r="21" s="6" customFormat="1" ht="15" spans="1:18">
      <c r="A21" s="18">
        <f t="shared" si="7"/>
        <v>15</v>
      </c>
      <c r="B21" s="19" t="s">
        <v>31</v>
      </c>
      <c r="C21" s="110">
        <v>500</v>
      </c>
      <c r="D21" s="111">
        <v>34</v>
      </c>
      <c r="E21" s="111">
        <v>456</v>
      </c>
      <c r="F21" s="20">
        <f t="shared" si="0"/>
        <v>10</v>
      </c>
      <c r="G21" s="110">
        <v>10</v>
      </c>
      <c r="H21" s="111">
        <v>0</v>
      </c>
      <c r="I21" s="111">
        <v>0</v>
      </c>
      <c r="J21" s="111">
        <v>0</v>
      </c>
      <c r="K21" s="111">
        <v>45</v>
      </c>
      <c r="L21" s="21">
        <f t="shared" si="1"/>
        <v>456</v>
      </c>
      <c r="M21" s="20">
        <f t="shared" si="2"/>
        <v>0</v>
      </c>
      <c r="N21" s="20">
        <f t="shared" si="3"/>
        <v>510</v>
      </c>
      <c r="O21" s="20">
        <f t="shared" si="4"/>
        <v>34</v>
      </c>
      <c r="P21" s="20">
        <f t="shared" si="5"/>
        <v>411</v>
      </c>
      <c r="Q21" s="20">
        <f t="shared" si="6"/>
        <v>10</v>
      </c>
      <c r="R21" s="20"/>
    </row>
    <row r="22" s="6" customFormat="1" ht="15" spans="1:18">
      <c r="A22" s="18">
        <f t="shared" si="7"/>
        <v>16</v>
      </c>
      <c r="B22" s="19" t="s">
        <v>32</v>
      </c>
      <c r="C22" s="110">
        <v>500</v>
      </c>
      <c r="D22" s="111">
        <v>34</v>
      </c>
      <c r="E22" s="111">
        <v>456</v>
      </c>
      <c r="F22" s="20">
        <f t="shared" si="0"/>
        <v>10</v>
      </c>
      <c r="G22" s="110">
        <v>10</v>
      </c>
      <c r="H22" s="111">
        <v>0</v>
      </c>
      <c r="I22" s="111">
        <v>0</v>
      </c>
      <c r="J22" s="111">
        <v>0</v>
      </c>
      <c r="K22" s="111">
        <v>45</v>
      </c>
      <c r="L22" s="21">
        <f t="shared" si="1"/>
        <v>456</v>
      </c>
      <c r="M22" s="20">
        <f t="shared" si="2"/>
        <v>0</v>
      </c>
      <c r="N22" s="20">
        <f t="shared" si="3"/>
        <v>510</v>
      </c>
      <c r="O22" s="20">
        <f t="shared" si="4"/>
        <v>34</v>
      </c>
      <c r="P22" s="20">
        <f t="shared" si="5"/>
        <v>411</v>
      </c>
      <c r="Q22" s="20">
        <f t="shared" si="6"/>
        <v>10</v>
      </c>
      <c r="R22" s="20"/>
    </row>
    <row r="23" s="6" customFormat="1" ht="15" spans="1:18">
      <c r="A23" s="18">
        <f t="shared" si="7"/>
        <v>17</v>
      </c>
      <c r="B23" s="19" t="s">
        <v>33</v>
      </c>
      <c r="C23" s="110">
        <v>500</v>
      </c>
      <c r="D23" s="111">
        <v>34</v>
      </c>
      <c r="E23" s="111">
        <v>456</v>
      </c>
      <c r="F23" s="20">
        <f t="shared" si="0"/>
        <v>10</v>
      </c>
      <c r="G23" s="110">
        <v>10</v>
      </c>
      <c r="H23" s="111">
        <v>0</v>
      </c>
      <c r="I23" s="111">
        <v>0</v>
      </c>
      <c r="J23" s="111">
        <v>0</v>
      </c>
      <c r="K23" s="111">
        <v>45</v>
      </c>
      <c r="L23" s="21">
        <f t="shared" si="1"/>
        <v>456</v>
      </c>
      <c r="M23" s="20">
        <f t="shared" si="2"/>
        <v>0</v>
      </c>
      <c r="N23" s="20">
        <f t="shared" si="3"/>
        <v>510</v>
      </c>
      <c r="O23" s="20">
        <f t="shared" si="4"/>
        <v>34</v>
      </c>
      <c r="P23" s="20">
        <f t="shared" si="5"/>
        <v>411</v>
      </c>
      <c r="Q23" s="20">
        <f t="shared" si="6"/>
        <v>10</v>
      </c>
      <c r="R23" s="20"/>
    </row>
    <row r="24" s="6" customFormat="1" ht="15" spans="1:18">
      <c r="A24" s="18">
        <f t="shared" si="7"/>
        <v>18</v>
      </c>
      <c r="B24" s="19" t="s">
        <v>34</v>
      </c>
      <c r="C24" s="110">
        <v>500</v>
      </c>
      <c r="D24" s="111">
        <v>34</v>
      </c>
      <c r="E24" s="111">
        <v>456</v>
      </c>
      <c r="F24" s="20">
        <f t="shared" si="0"/>
        <v>10</v>
      </c>
      <c r="G24" s="110">
        <v>10</v>
      </c>
      <c r="H24" s="111">
        <v>0</v>
      </c>
      <c r="I24" s="111">
        <v>0</v>
      </c>
      <c r="J24" s="111">
        <v>0</v>
      </c>
      <c r="K24" s="111">
        <v>45</v>
      </c>
      <c r="L24" s="21">
        <f t="shared" si="1"/>
        <v>456</v>
      </c>
      <c r="M24" s="20">
        <f t="shared" si="2"/>
        <v>0</v>
      </c>
      <c r="N24" s="20">
        <f t="shared" si="3"/>
        <v>510</v>
      </c>
      <c r="O24" s="20">
        <f t="shared" si="4"/>
        <v>34</v>
      </c>
      <c r="P24" s="20">
        <f t="shared" si="5"/>
        <v>411</v>
      </c>
      <c r="Q24" s="20">
        <f t="shared" si="6"/>
        <v>10</v>
      </c>
      <c r="R24" s="20"/>
    </row>
    <row r="25" s="9" customFormat="1" ht="21" customHeight="1" spans="1:18">
      <c r="A25" s="47" t="s">
        <v>35</v>
      </c>
      <c r="B25" s="48"/>
      <c r="C25" s="112">
        <f>SUM(C7:C24)</f>
        <v>9000</v>
      </c>
      <c r="D25" s="112">
        <f t="shared" ref="D25:Q25" si="8">SUM(D7:D24)</f>
        <v>612</v>
      </c>
      <c r="E25" s="112">
        <f t="shared" si="8"/>
        <v>8208</v>
      </c>
      <c r="F25" s="112">
        <f t="shared" si="8"/>
        <v>180</v>
      </c>
      <c r="G25" s="112">
        <f t="shared" si="8"/>
        <v>180</v>
      </c>
      <c r="H25" s="112">
        <f t="shared" si="8"/>
        <v>0</v>
      </c>
      <c r="I25" s="112">
        <f t="shared" si="8"/>
        <v>50</v>
      </c>
      <c r="J25" s="112">
        <f t="shared" si="8"/>
        <v>0</v>
      </c>
      <c r="K25" s="112">
        <f t="shared" si="8"/>
        <v>810</v>
      </c>
      <c r="L25" s="112">
        <f t="shared" si="8"/>
        <v>8258</v>
      </c>
      <c r="M25" s="112">
        <f t="shared" si="8"/>
        <v>0</v>
      </c>
      <c r="N25" s="112">
        <f t="shared" si="8"/>
        <v>9180</v>
      </c>
      <c r="O25" s="112">
        <f t="shared" si="8"/>
        <v>612</v>
      </c>
      <c r="P25" s="112">
        <f t="shared" si="8"/>
        <v>7448</v>
      </c>
      <c r="Q25" s="112">
        <f t="shared" si="8"/>
        <v>180</v>
      </c>
      <c r="R25" s="72"/>
    </row>
    <row r="26" spans="2:16">
      <c r="B26" s="8"/>
      <c r="O26" s="8"/>
      <c r="P26" s="8"/>
    </row>
    <row r="27" spans="2:18">
      <c r="B27" s="8"/>
      <c r="O27" s="104" t="s">
        <v>36</v>
      </c>
      <c r="P27" s="104"/>
      <c r="Q27" s="104"/>
      <c r="R27" s="104"/>
    </row>
    <row r="28" spans="2:18">
      <c r="B28" s="8"/>
      <c r="O28" s="104" t="s">
        <v>37</v>
      </c>
      <c r="P28" s="104"/>
      <c r="Q28" s="104"/>
      <c r="R28" s="104"/>
    </row>
    <row r="29" spans="2:16">
      <c r="B29" s="8"/>
      <c r="O29" s="8"/>
      <c r="P29" s="8"/>
    </row>
    <row r="30" spans="2:16">
      <c r="B30" s="8"/>
      <c r="O30" s="8"/>
      <c r="P30" s="8"/>
    </row>
    <row r="31" spans="2:16">
      <c r="B31" s="8"/>
      <c r="O31" s="8"/>
      <c r="P31" s="8"/>
    </row>
    <row r="32" spans="2:18">
      <c r="B32" s="8"/>
      <c r="O32" s="105" t="s">
        <v>38</v>
      </c>
      <c r="P32" s="105"/>
      <c r="Q32" s="105"/>
      <c r="R32" s="105"/>
    </row>
    <row r="33" ht="11.45" customHeight="1" spans="2:18">
      <c r="B33" s="8"/>
      <c r="O33" s="104" t="s">
        <v>39</v>
      </c>
      <c r="P33" s="104"/>
      <c r="Q33" s="104"/>
      <c r="R33" s="104"/>
    </row>
    <row r="34" spans="2:16">
      <c r="B34" s="8"/>
      <c r="O34" s="8"/>
      <c r="P34" s="8"/>
    </row>
    <row r="35" spans="2:16">
      <c r="B35" s="8"/>
      <c r="O35" s="8"/>
      <c r="P35" s="8"/>
    </row>
    <row r="36" spans="2:16">
      <c r="B36" s="8"/>
      <c r="O36" s="8"/>
      <c r="P36" s="8"/>
    </row>
    <row r="37" spans="2:16">
      <c r="B37" s="8"/>
      <c r="O37" s="8"/>
      <c r="P37" s="8"/>
    </row>
    <row r="38" spans="2:16">
      <c r="B38" s="8"/>
      <c r="O38" s="8"/>
      <c r="P38" s="8"/>
    </row>
    <row r="39" spans="2:16">
      <c r="B39" s="8"/>
      <c r="O39" s="8"/>
      <c r="P39" s="8"/>
    </row>
    <row r="40" spans="2:16">
      <c r="B40" s="8"/>
      <c r="O40" s="8"/>
      <c r="P40" s="8"/>
    </row>
    <row r="41" spans="2:16">
      <c r="B41" s="8"/>
      <c r="O41" s="8"/>
      <c r="P41" s="8"/>
    </row>
    <row r="42" spans="2:16">
      <c r="B42" s="8"/>
      <c r="O42" s="8"/>
      <c r="P42" s="8"/>
    </row>
    <row r="43" spans="2:16">
      <c r="B43" s="8"/>
      <c r="O43" s="8"/>
      <c r="P43" s="8"/>
    </row>
    <row r="44" spans="2:16">
      <c r="B44" s="8"/>
      <c r="O44" s="8"/>
      <c r="P44" s="8"/>
    </row>
    <row r="45" spans="2:16">
      <c r="B45" s="8"/>
      <c r="O45" s="8"/>
      <c r="P45" s="8"/>
    </row>
    <row r="46" spans="2:16">
      <c r="B46" s="8"/>
      <c r="O46" s="8"/>
      <c r="P46" s="8"/>
    </row>
    <row r="47" spans="2:16">
      <c r="B47" s="8"/>
      <c r="O47" s="8"/>
      <c r="P47" s="8"/>
    </row>
    <row r="48" spans="2:16">
      <c r="B48" s="8"/>
      <c r="O48" s="8"/>
      <c r="P48" s="8"/>
    </row>
    <row r="49" spans="2:16">
      <c r="B49" s="8"/>
      <c r="O49" s="8"/>
      <c r="P49" s="8"/>
    </row>
    <row r="50" spans="2:16">
      <c r="B50" s="8"/>
      <c r="O50" s="8"/>
      <c r="P50" s="8"/>
    </row>
    <row r="51" spans="2:18">
      <c r="B51" s="8"/>
      <c r="H51" s="52"/>
      <c r="I51" s="52"/>
      <c r="J51" s="52"/>
      <c r="K51" s="52"/>
      <c r="L51" s="52"/>
      <c r="N51" s="74" t="s">
        <v>40</v>
      </c>
      <c r="O51" s="74"/>
      <c r="P51" s="74"/>
      <c r="Q51" s="74"/>
      <c r="R51" s="74"/>
    </row>
    <row r="52" spans="2:18">
      <c r="B52" s="8"/>
      <c r="H52" s="52"/>
      <c r="I52" s="52"/>
      <c r="J52" s="52"/>
      <c r="K52" s="52"/>
      <c r="L52" s="52"/>
      <c r="N52" s="74"/>
      <c r="O52" s="74"/>
      <c r="P52" s="74"/>
      <c r="Q52" s="74"/>
      <c r="R52" s="74"/>
    </row>
    <row r="53" spans="8:18">
      <c r="H53" s="52"/>
      <c r="I53" s="52"/>
      <c r="J53" s="52"/>
      <c r="K53" s="52"/>
      <c r="L53" s="52"/>
      <c r="N53" s="74" t="s">
        <v>41</v>
      </c>
      <c r="O53" s="74"/>
      <c r="P53" s="74"/>
      <c r="Q53" s="74"/>
      <c r="R53" s="74"/>
    </row>
    <row r="54" ht="20.25" customHeight="1" spans="2:18">
      <c r="B54" s="8"/>
      <c r="N54" s="75" t="s">
        <v>37</v>
      </c>
      <c r="O54" s="75"/>
      <c r="P54" s="75"/>
      <c r="Q54" s="75"/>
      <c r="R54" s="75"/>
    </row>
    <row r="55" spans="2:18">
      <c r="B55" s="8"/>
      <c r="N55" s="74"/>
      <c r="O55" s="74"/>
      <c r="P55" s="74"/>
      <c r="Q55" s="74"/>
      <c r="R55" s="74"/>
    </row>
    <row r="56" spans="2:18">
      <c r="B56" s="8"/>
      <c r="N56" s="74"/>
      <c r="O56" s="74"/>
      <c r="P56" s="74"/>
      <c r="Q56" s="74"/>
      <c r="R56" s="74"/>
    </row>
    <row r="57" spans="2:18">
      <c r="B57" s="8"/>
      <c r="N57" s="74"/>
      <c r="O57" s="74"/>
      <c r="P57" s="74"/>
      <c r="Q57" s="74"/>
      <c r="R57" s="74"/>
    </row>
    <row r="58" ht="15" spans="2:18">
      <c r="B58" s="8"/>
      <c r="N58" s="76" t="s">
        <v>42</v>
      </c>
      <c r="O58" s="76"/>
      <c r="P58" s="76"/>
      <c r="Q58" s="76"/>
      <c r="R58" s="76"/>
    </row>
    <row r="59" spans="2:18">
      <c r="B59" s="8"/>
      <c r="N59" s="77" t="s">
        <v>43</v>
      </c>
      <c r="O59" s="74"/>
      <c r="P59" s="74"/>
      <c r="Q59" s="74"/>
      <c r="R59" s="74"/>
    </row>
    <row r="60" spans="2:18">
      <c r="B60" s="8"/>
      <c r="N60" s="74" t="s">
        <v>44</v>
      </c>
      <c r="O60" s="74"/>
      <c r="P60" s="74"/>
      <c r="Q60" s="74"/>
      <c r="R60" s="74"/>
    </row>
    <row r="61" spans="2:16">
      <c r="B61" s="8"/>
      <c r="O61" s="8"/>
      <c r="P61" s="8"/>
    </row>
    <row r="62" spans="2:16">
      <c r="B62" s="8"/>
      <c r="O62" s="8"/>
      <c r="P62" s="8"/>
    </row>
    <row r="63" spans="2:16">
      <c r="B63" s="8"/>
      <c r="O63" s="8"/>
      <c r="P63" s="8"/>
    </row>
    <row r="64" spans="2:16">
      <c r="B64" s="8"/>
      <c r="O64" s="8"/>
      <c r="P64" s="8"/>
    </row>
    <row r="65" spans="2:16">
      <c r="B65" s="8"/>
      <c r="O65" s="8"/>
      <c r="P65" s="8"/>
    </row>
    <row r="66" spans="2:16">
      <c r="B66" s="8"/>
      <c r="O66" s="8"/>
      <c r="P66" s="8"/>
    </row>
    <row r="67" spans="2:16">
      <c r="B67" s="8"/>
      <c r="O67" s="8"/>
      <c r="P67" s="8"/>
    </row>
    <row r="68" s="8" customFormat="1" spans="1:21">
      <c r="A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R68" s="10"/>
      <c r="S68" s="10"/>
      <c r="T68" s="10"/>
      <c r="U68" s="10"/>
    </row>
    <row r="69" s="8" customFormat="1" spans="1:21">
      <c r="A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R69" s="10"/>
      <c r="S69" s="10"/>
      <c r="T69" s="10"/>
      <c r="U69" s="10"/>
    </row>
    <row r="70" s="8" customFormat="1" spans="1:21">
      <c r="A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R70" s="10"/>
      <c r="S70" s="10"/>
      <c r="T70" s="10"/>
      <c r="U70" s="10"/>
    </row>
    <row r="71" s="8" customFormat="1" spans="1:21">
      <c r="A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R71" s="10"/>
      <c r="S71" s="10"/>
      <c r="T71" s="10"/>
      <c r="U71" s="10"/>
    </row>
    <row r="72" s="8" customFormat="1" spans="1:21">
      <c r="A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R72" s="10"/>
      <c r="S72" s="10"/>
      <c r="T72" s="10"/>
      <c r="U72" s="10"/>
    </row>
    <row r="73" s="8" customFormat="1" spans="1:21">
      <c r="A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R73" s="10"/>
      <c r="S73" s="10"/>
      <c r="T73" s="10"/>
      <c r="U73" s="10"/>
    </row>
    <row r="74" s="8" customFormat="1" spans="1:21">
      <c r="A74" s="53"/>
      <c r="B74" s="54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R74" s="10"/>
      <c r="S74" s="10"/>
      <c r="T74" s="10"/>
      <c r="U74" s="10"/>
    </row>
    <row r="75" s="8" customFormat="1" spans="1:21">
      <c r="A75" s="55"/>
      <c r="B75" s="56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R75" s="10"/>
      <c r="S75" s="10"/>
      <c r="T75" s="10"/>
      <c r="U75" s="10"/>
    </row>
    <row r="76" s="8" customFormat="1" spans="1:21">
      <c r="A76" s="55"/>
      <c r="B76" s="56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R76" s="10"/>
      <c r="S76" s="10"/>
      <c r="T76" s="10"/>
      <c r="U76" s="10"/>
    </row>
    <row r="77" s="8" customFormat="1" spans="1:21">
      <c r="A77" s="55"/>
      <c r="B77" s="56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R77" s="10"/>
      <c r="S77" s="10"/>
      <c r="T77" s="10"/>
      <c r="U77" s="10"/>
    </row>
    <row r="78" s="8" customFormat="1" spans="1:21">
      <c r="A78" s="55"/>
      <c r="B78" s="56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R78" s="10"/>
      <c r="S78" s="10"/>
      <c r="T78" s="10"/>
      <c r="U78" s="10"/>
    </row>
    <row r="79" s="8" customFormat="1" spans="1:21">
      <c r="A79" s="55"/>
      <c r="B79" s="56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R79" s="10"/>
      <c r="S79" s="10"/>
      <c r="T79" s="10"/>
      <c r="U79" s="10"/>
    </row>
  </sheetData>
  <mergeCells count="37">
    <mergeCell ref="A1:R1"/>
    <mergeCell ref="A2:R2"/>
    <mergeCell ref="C4:F4"/>
    <mergeCell ref="G4:M4"/>
    <mergeCell ref="N4:Q4"/>
    <mergeCell ref="J5:K5"/>
    <mergeCell ref="A25:B25"/>
    <mergeCell ref="O27:R27"/>
    <mergeCell ref="O28:R28"/>
    <mergeCell ref="O32:R32"/>
    <mergeCell ref="O33:R33"/>
    <mergeCell ref="N51:R51"/>
    <mergeCell ref="N52:R52"/>
    <mergeCell ref="N53:R53"/>
    <mergeCell ref="N54:R54"/>
    <mergeCell ref="N55:R55"/>
    <mergeCell ref="N56:R56"/>
    <mergeCell ref="N57:R57"/>
    <mergeCell ref="N58:R58"/>
    <mergeCell ref="N59:R59"/>
    <mergeCell ref="N60:R60"/>
    <mergeCell ref="A4:A6"/>
    <mergeCell ref="B4:B6"/>
    <mergeCell ref="C5:C6"/>
    <mergeCell ref="D5:D6"/>
    <mergeCell ref="E5:E6"/>
    <mergeCell ref="F5:F6"/>
    <mergeCell ref="G5:G6"/>
    <mergeCell ref="H5:H6"/>
    <mergeCell ref="I5:I6"/>
    <mergeCell ref="L5:L6"/>
    <mergeCell ref="M5:M6"/>
    <mergeCell ref="N5:N6"/>
    <mergeCell ref="O5:O6"/>
    <mergeCell ref="P5:P6"/>
    <mergeCell ref="Q5:Q6"/>
    <mergeCell ref="R4:R6"/>
  </mergeCells>
  <pageMargins left="0.82" right="0.7" top="0.75" bottom="0.75" header="0.3" footer="0.3"/>
  <pageSetup paperSize="5" scale="85" orientation="landscape"/>
  <headerFooter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AD82"/>
  <sheetViews>
    <sheetView showGridLines="0" view="pageBreakPreview" zoomScale="120" zoomScaleNormal="100" topLeftCell="B4" workbookViewId="0">
      <selection activeCell="U34" sqref="U34"/>
    </sheetView>
  </sheetViews>
  <sheetFormatPr defaultColWidth="9.14285714285714" defaultRowHeight="14.25"/>
  <cols>
    <col min="1" max="1" width="4.42857142857143" style="10" customWidth="1"/>
    <col min="2" max="2" width="21.2857142857143" style="10" customWidth="1"/>
    <col min="3" max="3" width="7.71428571428571" style="10" customWidth="1"/>
    <col min="4" max="4" width="7.42857142857143" style="10" customWidth="1"/>
    <col min="5" max="5" width="7.71428571428571" style="10" customWidth="1"/>
    <col min="6" max="6" width="8.14285714285714" style="10" customWidth="1"/>
    <col min="7" max="7" width="8.57142857142857" style="10" customWidth="1"/>
    <col min="8" max="8" width="8.71428571428571" style="10" customWidth="1"/>
    <col min="9" max="9" width="9" style="10" customWidth="1"/>
    <col min="10" max="10" width="8.85714285714286" style="10" customWidth="1"/>
    <col min="11" max="11" width="10.5714285714286" style="10" customWidth="1"/>
    <col min="12" max="12" width="6.85714285714286" style="10" customWidth="1"/>
    <col min="13" max="13" width="7.14285714285714" style="10" customWidth="1"/>
    <col min="14" max="14" width="7.57142857142857" style="10" customWidth="1"/>
    <col min="15" max="15" width="7.28571428571429" style="10" customWidth="1"/>
    <col min="16" max="16" width="7.42857142857143" style="10" customWidth="1"/>
    <col min="17" max="17" width="9" style="10" customWidth="1"/>
    <col min="18" max="18" width="9.57142857142857" style="10" customWidth="1"/>
    <col min="19" max="19" width="8.85714285714286" style="10" customWidth="1"/>
    <col min="20" max="20" width="7.85714285714286" style="10" customWidth="1"/>
    <col min="21" max="21" width="7.71428571428571" style="10" customWidth="1"/>
    <col min="22" max="22" width="8.28571428571429" style="10" customWidth="1"/>
    <col min="23" max="23" width="7" style="10" customWidth="1"/>
    <col min="24" max="24" width="7.57142857142857" style="10" customWidth="1"/>
    <col min="25" max="25" width="8.71428571428571" style="10" customWidth="1"/>
    <col min="26" max="26" width="8.42857142857143" style="8" customWidth="1"/>
    <col min="27" max="27" width="7" style="10" customWidth="1"/>
    <col min="28" max="28" width="3.85714285714286" style="10" customWidth="1"/>
    <col min="29" max="16384" width="9.14285714285714" style="10"/>
  </cols>
  <sheetData>
    <row r="1" s="4" customFormat="1" ht="16.5" customHeight="1" spans="1:27">
      <c r="A1" s="11" t="s">
        <v>45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="5" customFormat="1" ht="15.75" spans="1:30">
      <c r="A2" s="11" t="s">
        <v>46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C2" s="57"/>
      <c r="AD2" s="58"/>
    </row>
    <row r="3" s="5" customFormat="1" ht="15" spans="1:30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C3" s="59"/>
      <c r="AD3" s="59"/>
    </row>
    <row r="4" s="5" customFormat="1" ht="27" customHeight="1" spans="1:29">
      <c r="A4" s="65" t="s">
        <v>2</v>
      </c>
      <c r="B4" s="65" t="s">
        <v>3</v>
      </c>
      <c r="C4" s="60" t="s">
        <v>47</v>
      </c>
      <c r="D4" s="61"/>
      <c r="E4" s="61"/>
      <c r="F4" s="61"/>
      <c r="G4" s="61"/>
      <c r="H4" s="61"/>
      <c r="I4" s="61"/>
      <c r="J4" s="62"/>
      <c r="K4" s="79" t="s">
        <v>48</v>
      </c>
      <c r="L4" s="80"/>
      <c r="M4" s="80"/>
      <c r="N4" s="80"/>
      <c r="O4" s="80"/>
      <c r="P4" s="80"/>
      <c r="Q4" s="80"/>
      <c r="R4" s="80"/>
      <c r="S4" s="79" t="s">
        <v>49</v>
      </c>
      <c r="T4" s="80"/>
      <c r="U4" s="80"/>
      <c r="V4" s="80"/>
      <c r="W4" s="80"/>
      <c r="X4" s="80"/>
      <c r="Y4" s="80"/>
      <c r="Z4" s="94"/>
      <c r="AA4" s="63" t="s">
        <v>7</v>
      </c>
      <c r="AC4" s="59"/>
    </row>
    <row r="5" s="5" customFormat="1" ht="27" customHeight="1" spans="1:29">
      <c r="A5" s="65"/>
      <c r="B5" s="65"/>
      <c r="C5" s="78" t="s">
        <v>50</v>
      </c>
      <c r="D5" s="79" t="s">
        <v>51</v>
      </c>
      <c r="E5" s="80"/>
      <c r="F5" s="80"/>
      <c r="G5" s="80"/>
      <c r="H5" s="80"/>
      <c r="I5" s="80"/>
      <c r="J5" s="94"/>
      <c r="K5" s="78" t="s">
        <v>52</v>
      </c>
      <c r="L5" s="79" t="s">
        <v>51</v>
      </c>
      <c r="M5" s="80"/>
      <c r="N5" s="80"/>
      <c r="O5" s="80"/>
      <c r="P5" s="80"/>
      <c r="Q5" s="80"/>
      <c r="R5" s="94"/>
      <c r="S5" s="78" t="s">
        <v>50</v>
      </c>
      <c r="T5" s="79" t="s">
        <v>51</v>
      </c>
      <c r="U5" s="80"/>
      <c r="V5" s="80"/>
      <c r="W5" s="80"/>
      <c r="X5" s="80"/>
      <c r="Y5" s="80"/>
      <c r="Z5" s="94"/>
      <c r="AA5" s="63"/>
      <c r="AC5" s="59"/>
    </row>
    <row r="6" s="5" customFormat="1" ht="50.1" customHeight="1" spans="1:30">
      <c r="A6" s="65"/>
      <c r="B6" s="65"/>
      <c r="C6" s="81"/>
      <c r="D6" s="64" t="s">
        <v>53</v>
      </c>
      <c r="E6" s="64" t="s">
        <v>54</v>
      </c>
      <c r="F6" s="64" t="s">
        <v>55</v>
      </c>
      <c r="G6" s="64" t="s">
        <v>56</v>
      </c>
      <c r="H6" s="64" t="s">
        <v>57</v>
      </c>
      <c r="I6" s="64" t="s">
        <v>58</v>
      </c>
      <c r="J6" s="64" t="s">
        <v>59</v>
      </c>
      <c r="K6" s="81"/>
      <c r="L6" s="64" t="s">
        <v>53</v>
      </c>
      <c r="M6" s="64" t="s">
        <v>54</v>
      </c>
      <c r="N6" s="64" t="s">
        <v>55</v>
      </c>
      <c r="O6" s="64" t="s">
        <v>56</v>
      </c>
      <c r="P6" s="64" t="s">
        <v>57</v>
      </c>
      <c r="Q6" s="64" t="s">
        <v>58</v>
      </c>
      <c r="R6" s="64" t="s">
        <v>59</v>
      </c>
      <c r="S6" s="81"/>
      <c r="T6" s="64" t="s">
        <v>53</v>
      </c>
      <c r="U6" s="64" t="s">
        <v>54</v>
      </c>
      <c r="V6" s="64" t="s">
        <v>55</v>
      </c>
      <c r="W6" s="64" t="s">
        <v>56</v>
      </c>
      <c r="X6" s="64" t="s">
        <v>57</v>
      </c>
      <c r="Y6" s="64" t="s">
        <v>58</v>
      </c>
      <c r="Z6" s="64" t="s">
        <v>59</v>
      </c>
      <c r="AA6" s="63"/>
      <c r="AC6" s="59"/>
      <c r="AD6" s="59"/>
    </row>
    <row r="7" s="6" customFormat="1" ht="17.45" customHeight="1" spans="1:27">
      <c r="A7" s="18">
        <v>1</v>
      </c>
      <c r="B7" s="19" t="s">
        <v>17</v>
      </c>
      <c r="C7" s="82">
        <v>16529</v>
      </c>
      <c r="D7" s="83">
        <v>40</v>
      </c>
      <c r="E7" s="83">
        <v>150</v>
      </c>
      <c r="F7" s="83">
        <v>2670</v>
      </c>
      <c r="G7" s="83">
        <v>2500</v>
      </c>
      <c r="H7" s="83">
        <v>8997</v>
      </c>
      <c r="I7" s="83">
        <f t="shared" ref="I7:I24" si="0">H7+G7+F7+E7+D7</f>
        <v>14357</v>
      </c>
      <c r="J7" s="82">
        <f t="shared" ref="J7:J24" si="1">C7-I7</f>
        <v>2172</v>
      </c>
      <c r="K7" s="82">
        <v>17302</v>
      </c>
      <c r="L7" s="82">
        <v>3</v>
      </c>
      <c r="M7" s="83">
        <v>2</v>
      </c>
      <c r="N7" s="83">
        <v>5</v>
      </c>
      <c r="O7" s="83">
        <v>11</v>
      </c>
      <c r="P7" s="83">
        <v>80</v>
      </c>
      <c r="Q7" s="21">
        <v>80</v>
      </c>
      <c r="R7" s="21">
        <f>J7-K7-Q7</f>
        <v>-15210</v>
      </c>
      <c r="S7" s="20">
        <f t="shared" ref="S7:S24" si="2">K7+C7</f>
        <v>33831</v>
      </c>
      <c r="T7" s="20">
        <f t="shared" ref="T7:T24" si="3">D7+L7</f>
        <v>43</v>
      </c>
      <c r="U7" s="20">
        <f t="shared" ref="U7:X22" si="4">M7+E7</f>
        <v>152</v>
      </c>
      <c r="V7" s="20">
        <f t="shared" si="4"/>
        <v>2675</v>
      </c>
      <c r="W7" s="20">
        <f t="shared" si="4"/>
        <v>2511</v>
      </c>
      <c r="X7" s="20">
        <f t="shared" si="4"/>
        <v>9077</v>
      </c>
      <c r="Y7" s="20">
        <f>SUM(T7:X7)</f>
        <v>14458</v>
      </c>
      <c r="Z7" s="20">
        <f>+S7-Y7</f>
        <v>19373</v>
      </c>
      <c r="AA7" s="20"/>
    </row>
    <row r="8" s="6" customFormat="1" ht="15" spans="1:27">
      <c r="A8" s="18">
        <f>A7+1</f>
        <v>2</v>
      </c>
      <c r="B8" s="19" t="s">
        <v>18</v>
      </c>
      <c r="C8" s="82">
        <v>5876</v>
      </c>
      <c r="D8" s="83">
        <v>5</v>
      </c>
      <c r="E8" s="83">
        <v>6</v>
      </c>
      <c r="F8" s="83">
        <v>200</v>
      </c>
      <c r="G8" s="83">
        <v>300</v>
      </c>
      <c r="H8" s="83">
        <v>5998</v>
      </c>
      <c r="I8" s="83">
        <f t="shared" si="0"/>
        <v>6509</v>
      </c>
      <c r="J8" s="82">
        <f t="shared" si="1"/>
        <v>-633</v>
      </c>
      <c r="K8" s="82">
        <v>6176</v>
      </c>
      <c r="L8" s="82">
        <v>0</v>
      </c>
      <c r="M8" s="83">
        <v>1</v>
      </c>
      <c r="N8" s="83">
        <v>2</v>
      </c>
      <c r="O8" s="83">
        <v>3</v>
      </c>
      <c r="P8" s="83">
        <v>85</v>
      </c>
      <c r="Q8" s="21">
        <f t="shared" ref="Q8:Q24" si="5">SUM(L8:P8)</f>
        <v>91</v>
      </c>
      <c r="R8" s="21">
        <f t="shared" ref="R8:R24" si="6">J8-K8-Q8</f>
        <v>-6900</v>
      </c>
      <c r="S8" s="20">
        <f t="shared" si="2"/>
        <v>12052</v>
      </c>
      <c r="T8" s="20">
        <f t="shared" si="3"/>
        <v>5</v>
      </c>
      <c r="U8" s="20">
        <f t="shared" si="4"/>
        <v>7</v>
      </c>
      <c r="V8" s="20">
        <f t="shared" si="4"/>
        <v>202</v>
      </c>
      <c r="W8" s="20">
        <f t="shared" si="4"/>
        <v>303</v>
      </c>
      <c r="X8" s="20">
        <f t="shared" si="4"/>
        <v>6083</v>
      </c>
      <c r="Y8" s="20">
        <f t="shared" ref="Y8:Y24" si="7">SUM(T8:X8)</f>
        <v>6600</v>
      </c>
      <c r="Z8" s="20">
        <f t="shared" ref="Z8:Z24" si="8">+S8-Y8</f>
        <v>5452</v>
      </c>
      <c r="AA8" s="20"/>
    </row>
    <row r="9" s="6" customFormat="1" ht="15" spans="1:27">
      <c r="A9" s="18">
        <f t="shared" ref="A9:A24" si="9">A8+1</f>
        <v>3</v>
      </c>
      <c r="B9" s="19" t="s">
        <v>19</v>
      </c>
      <c r="C9" s="82">
        <v>2437</v>
      </c>
      <c r="D9" s="83">
        <v>6</v>
      </c>
      <c r="E9" s="83">
        <v>15</v>
      </c>
      <c r="F9" s="83">
        <v>100</v>
      </c>
      <c r="G9" s="83">
        <v>260</v>
      </c>
      <c r="H9" s="83">
        <v>1900</v>
      </c>
      <c r="I9" s="83">
        <f t="shared" si="0"/>
        <v>2281</v>
      </c>
      <c r="J9" s="82">
        <f t="shared" si="1"/>
        <v>156</v>
      </c>
      <c r="K9" s="82">
        <v>2605</v>
      </c>
      <c r="L9" s="82">
        <v>2</v>
      </c>
      <c r="M9" s="83">
        <v>2</v>
      </c>
      <c r="N9" s="83">
        <v>1</v>
      </c>
      <c r="O9" s="83">
        <v>2</v>
      </c>
      <c r="P9" s="83">
        <v>55</v>
      </c>
      <c r="Q9" s="21">
        <f t="shared" si="5"/>
        <v>62</v>
      </c>
      <c r="R9" s="21">
        <f t="shared" si="6"/>
        <v>-2511</v>
      </c>
      <c r="S9" s="20">
        <f t="shared" si="2"/>
        <v>5042</v>
      </c>
      <c r="T9" s="20">
        <f t="shared" si="3"/>
        <v>8</v>
      </c>
      <c r="U9" s="20">
        <f t="shared" si="4"/>
        <v>17</v>
      </c>
      <c r="V9" s="20">
        <f t="shared" si="4"/>
        <v>101</v>
      </c>
      <c r="W9" s="20">
        <f t="shared" si="4"/>
        <v>262</v>
      </c>
      <c r="X9" s="20">
        <f t="shared" si="4"/>
        <v>1955</v>
      </c>
      <c r="Y9" s="20">
        <f t="shared" si="7"/>
        <v>2343</v>
      </c>
      <c r="Z9" s="20">
        <f t="shared" si="8"/>
        <v>2699</v>
      </c>
      <c r="AA9" s="20"/>
    </row>
    <row r="10" s="6" customFormat="1" ht="15" spans="1:27">
      <c r="A10" s="18">
        <f t="shared" si="9"/>
        <v>4</v>
      </c>
      <c r="B10" s="19" t="s">
        <v>20</v>
      </c>
      <c r="C10" s="82">
        <v>4823</v>
      </c>
      <c r="D10" s="83">
        <v>20</v>
      </c>
      <c r="E10" s="83">
        <v>30</v>
      </c>
      <c r="F10" s="83">
        <v>100</v>
      </c>
      <c r="G10" s="83">
        <v>253</v>
      </c>
      <c r="H10" s="83">
        <v>4389</v>
      </c>
      <c r="I10" s="83">
        <f t="shared" si="0"/>
        <v>4792</v>
      </c>
      <c r="J10" s="82">
        <f t="shared" si="1"/>
        <v>31</v>
      </c>
      <c r="K10" s="82">
        <v>5157</v>
      </c>
      <c r="L10" s="82">
        <v>2</v>
      </c>
      <c r="M10" s="83">
        <v>2</v>
      </c>
      <c r="N10" s="83">
        <v>3</v>
      </c>
      <c r="O10" s="83">
        <v>5</v>
      </c>
      <c r="P10" s="83">
        <v>19</v>
      </c>
      <c r="Q10" s="21">
        <f t="shared" si="5"/>
        <v>31</v>
      </c>
      <c r="R10" s="21">
        <f t="shared" si="6"/>
        <v>-5157</v>
      </c>
      <c r="S10" s="20">
        <f t="shared" si="2"/>
        <v>9980</v>
      </c>
      <c r="T10" s="20">
        <f t="shared" si="3"/>
        <v>22</v>
      </c>
      <c r="U10" s="20">
        <f t="shared" si="4"/>
        <v>32</v>
      </c>
      <c r="V10" s="20">
        <f t="shared" si="4"/>
        <v>103</v>
      </c>
      <c r="W10" s="20">
        <f t="shared" si="4"/>
        <v>258</v>
      </c>
      <c r="X10" s="20">
        <f t="shared" si="4"/>
        <v>4408</v>
      </c>
      <c r="Y10" s="20">
        <f t="shared" si="7"/>
        <v>4823</v>
      </c>
      <c r="Z10" s="20">
        <f t="shared" si="8"/>
        <v>5157</v>
      </c>
      <c r="AA10" s="20"/>
    </row>
    <row r="11" s="6" customFormat="1" ht="15" spans="1:27">
      <c r="A11" s="18">
        <f t="shared" si="9"/>
        <v>5</v>
      </c>
      <c r="B11" s="19" t="s">
        <v>21</v>
      </c>
      <c r="C11" s="82"/>
      <c r="D11" s="83"/>
      <c r="E11" s="83"/>
      <c r="F11" s="83"/>
      <c r="G11" s="83"/>
      <c r="H11" s="83"/>
      <c r="I11" s="83"/>
      <c r="J11" s="82"/>
      <c r="K11" s="82"/>
      <c r="L11" s="82"/>
      <c r="M11" s="83"/>
      <c r="N11" s="83"/>
      <c r="O11" s="83"/>
      <c r="P11" s="83"/>
      <c r="Q11" s="21"/>
      <c r="R11" s="21"/>
      <c r="S11" s="20"/>
      <c r="T11" s="20">
        <f t="shared" si="3"/>
        <v>0</v>
      </c>
      <c r="U11" s="20">
        <f t="shared" si="4"/>
        <v>0</v>
      </c>
      <c r="V11" s="20">
        <f t="shared" si="4"/>
        <v>0</v>
      </c>
      <c r="W11" s="20">
        <f t="shared" si="4"/>
        <v>0</v>
      </c>
      <c r="X11" s="20">
        <f t="shared" si="4"/>
        <v>0</v>
      </c>
      <c r="Y11" s="20">
        <f t="shared" si="7"/>
        <v>0</v>
      </c>
      <c r="Z11" s="20">
        <f t="shared" si="8"/>
        <v>0</v>
      </c>
      <c r="AA11" s="20"/>
    </row>
    <row r="12" s="6" customFormat="1" ht="15" spans="1:27">
      <c r="A12" s="18">
        <f t="shared" si="9"/>
        <v>6</v>
      </c>
      <c r="B12" s="19" t="s">
        <v>22</v>
      </c>
      <c r="C12" s="82">
        <v>456</v>
      </c>
      <c r="D12" s="113" t="s">
        <v>60</v>
      </c>
      <c r="E12" s="83">
        <v>0</v>
      </c>
      <c r="F12" s="83">
        <v>2</v>
      </c>
      <c r="G12" s="83">
        <v>100</v>
      </c>
      <c r="H12" s="83">
        <v>356</v>
      </c>
      <c r="I12" s="83">
        <f t="shared" si="0"/>
        <v>458</v>
      </c>
      <c r="J12" s="82">
        <f t="shared" si="1"/>
        <v>-2</v>
      </c>
      <c r="K12" s="82">
        <v>670</v>
      </c>
      <c r="L12" s="82">
        <v>0</v>
      </c>
      <c r="M12" s="83">
        <v>0</v>
      </c>
      <c r="N12" s="83">
        <v>5</v>
      </c>
      <c r="O12" s="83">
        <v>7</v>
      </c>
      <c r="P12" s="83">
        <v>54</v>
      </c>
      <c r="Q12" s="21">
        <f t="shared" si="5"/>
        <v>66</v>
      </c>
      <c r="R12" s="21">
        <f t="shared" si="6"/>
        <v>-738</v>
      </c>
      <c r="S12" s="20">
        <f t="shared" si="2"/>
        <v>1126</v>
      </c>
      <c r="T12" s="20">
        <f t="shared" si="3"/>
        <v>0</v>
      </c>
      <c r="U12" s="20">
        <f t="shared" si="4"/>
        <v>0</v>
      </c>
      <c r="V12" s="20">
        <f t="shared" si="4"/>
        <v>7</v>
      </c>
      <c r="W12" s="20">
        <f t="shared" si="4"/>
        <v>107</v>
      </c>
      <c r="X12" s="20">
        <f t="shared" si="4"/>
        <v>410</v>
      </c>
      <c r="Y12" s="20">
        <f t="shared" si="7"/>
        <v>524</v>
      </c>
      <c r="Z12" s="20">
        <f t="shared" si="8"/>
        <v>602</v>
      </c>
      <c r="AA12" s="20"/>
    </row>
    <row r="13" s="6" customFormat="1" ht="15" spans="1:27">
      <c r="A13" s="18">
        <f t="shared" si="9"/>
        <v>7</v>
      </c>
      <c r="B13" s="19" t="s">
        <v>23</v>
      </c>
      <c r="C13" s="82">
        <v>1704</v>
      </c>
      <c r="D13" s="83">
        <v>2</v>
      </c>
      <c r="E13" s="83">
        <v>3</v>
      </c>
      <c r="F13" s="83">
        <v>10</v>
      </c>
      <c r="G13" s="83">
        <v>100</v>
      </c>
      <c r="H13" s="83">
        <v>2600</v>
      </c>
      <c r="I13" s="83">
        <f t="shared" si="0"/>
        <v>2715</v>
      </c>
      <c r="J13" s="82">
        <f t="shared" si="1"/>
        <v>-1011</v>
      </c>
      <c r="K13" s="82">
        <v>1925</v>
      </c>
      <c r="L13" s="82">
        <v>1</v>
      </c>
      <c r="M13" s="83">
        <v>1</v>
      </c>
      <c r="N13" s="83">
        <v>3</v>
      </c>
      <c r="O13" s="83">
        <v>5</v>
      </c>
      <c r="P13" s="83">
        <v>87</v>
      </c>
      <c r="Q13" s="21">
        <f t="shared" si="5"/>
        <v>97</v>
      </c>
      <c r="R13" s="21">
        <f t="shared" si="6"/>
        <v>-3033</v>
      </c>
      <c r="S13" s="20">
        <f t="shared" si="2"/>
        <v>3629</v>
      </c>
      <c r="T13" s="20">
        <f t="shared" si="3"/>
        <v>3</v>
      </c>
      <c r="U13" s="20">
        <f t="shared" si="4"/>
        <v>4</v>
      </c>
      <c r="V13" s="20">
        <f t="shared" si="4"/>
        <v>13</v>
      </c>
      <c r="W13" s="20">
        <f t="shared" si="4"/>
        <v>105</v>
      </c>
      <c r="X13" s="20">
        <f t="shared" si="4"/>
        <v>2687</v>
      </c>
      <c r="Y13" s="20">
        <f t="shared" si="7"/>
        <v>2812</v>
      </c>
      <c r="Z13" s="20">
        <f t="shared" si="8"/>
        <v>817</v>
      </c>
      <c r="AA13" s="20"/>
    </row>
    <row r="14" s="6" customFormat="1" ht="15" spans="1:27">
      <c r="A14" s="18">
        <f t="shared" si="9"/>
        <v>8</v>
      </c>
      <c r="B14" s="19" t="s">
        <v>24</v>
      </c>
      <c r="C14" s="82">
        <v>135</v>
      </c>
      <c r="D14" s="113" t="s">
        <v>60</v>
      </c>
      <c r="E14" s="113" t="s">
        <v>60</v>
      </c>
      <c r="F14" s="113" t="s">
        <v>60</v>
      </c>
      <c r="G14" s="83"/>
      <c r="H14" s="83">
        <v>135</v>
      </c>
      <c r="I14" s="83">
        <f t="shared" si="0"/>
        <v>135</v>
      </c>
      <c r="J14" s="82">
        <f t="shared" si="1"/>
        <v>0</v>
      </c>
      <c r="K14" s="82">
        <v>169</v>
      </c>
      <c r="L14" s="82">
        <v>0</v>
      </c>
      <c r="M14" s="83">
        <v>0</v>
      </c>
      <c r="N14" s="83">
        <v>0</v>
      </c>
      <c r="O14" s="83"/>
      <c r="P14" s="83">
        <v>135</v>
      </c>
      <c r="Q14" s="21">
        <f t="shared" si="5"/>
        <v>135</v>
      </c>
      <c r="R14" s="21">
        <f t="shared" si="6"/>
        <v>-304</v>
      </c>
      <c r="S14" s="20">
        <f t="shared" si="2"/>
        <v>304</v>
      </c>
      <c r="T14" s="20">
        <f t="shared" si="3"/>
        <v>0</v>
      </c>
      <c r="U14" s="20">
        <f t="shared" si="4"/>
        <v>0</v>
      </c>
      <c r="V14" s="20"/>
      <c r="W14" s="20">
        <f t="shared" si="4"/>
        <v>0</v>
      </c>
      <c r="X14" s="20">
        <f t="shared" si="4"/>
        <v>270</v>
      </c>
      <c r="Y14" s="20">
        <f t="shared" si="7"/>
        <v>270</v>
      </c>
      <c r="Z14" s="20">
        <f t="shared" si="8"/>
        <v>34</v>
      </c>
      <c r="AA14" s="20"/>
    </row>
    <row r="15" s="6" customFormat="1" ht="15" spans="1:27">
      <c r="A15" s="18">
        <f t="shared" si="9"/>
        <v>9</v>
      </c>
      <c r="B15" s="19" t="s">
        <v>25</v>
      </c>
      <c r="C15" s="82">
        <v>1863</v>
      </c>
      <c r="D15" s="83">
        <v>10</v>
      </c>
      <c r="E15" s="83">
        <v>15</v>
      </c>
      <c r="F15" s="83">
        <v>100</v>
      </c>
      <c r="G15" s="83">
        <v>100</v>
      </c>
      <c r="H15" s="83">
        <v>1876</v>
      </c>
      <c r="I15" s="83">
        <f t="shared" si="0"/>
        <v>2101</v>
      </c>
      <c r="J15" s="82">
        <f t="shared" si="1"/>
        <v>-238</v>
      </c>
      <c r="K15" s="82">
        <v>1975</v>
      </c>
      <c r="L15" s="82">
        <v>2</v>
      </c>
      <c r="M15" s="83">
        <v>1</v>
      </c>
      <c r="N15" s="83">
        <v>3</v>
      </c>
      <c r="O15" s="83">
        <v>4</v>
      </c>
      <c r="P15" s="83">
        <v>29</v>
      </c>
      <c r="Q15" s="21">
        <f t="shared" si="5"/>
        <v>39</v>
      </c>
      <c r="R15" s="21">
        <f t="shared" si="6"/>
        <v>-2252</v>
      </c>
      <c r="S15" s="20">
        <f t="shared" si="2"/>
        <v>3838</v>
      </c>
      <c r="T15" s="20">
        <f t="shared" si="3"/>
        <v>12</v>
      </c>
      <c r="U15" s="20">
        <f t="shared" si="4"/>
        <v>16</v>
      </c>
      <c r="V15" s="20">
        <f t="shared" si="4"/>
        <v>103</v>
      </c>
      <c r="W15" s="20">
        <f t="shared" si="4"/>
        <v>104</v>
      </c>
      <c r="X15" s="20">
        <f t="shared" si="4"/>
        <v>1905</v>
      </c>
      <c r="Y15" s="20">
        <f t="shared" si="7"/>
        <v>2140</v>
      </c>
      <c r="Z15" s="20">
        <f t="shared" si="8"/>
        <v>1698</v>
      </c>
      <c r="AA15" s="20"/>
    </row>
    <row r="16" s="6" customFormat="1" ht="15" spans="1:27">
      <c r="A16" s="18">
        <f t="shared" si="9"/>
        <v>10</v>
      </c>
      <c r="B16" s="19" t="s">
        <v>26</v>
      </c>
      <c r="C16" s="82">
        <v>2120</v>
      </c>
      <c r="D16" s="83">
        <v>1</v>
      </c>
      <c r="E16" s="83">
        <v>3</v>
      </c>
      <c r="F16" s="83">
        <v>10</v>
      </c>
      <c r="G16" s="83">
        <v>100</v>
      </c>
      <c r="H16" s="83">
        <v>2221</v>
      </c>
      <c r="I16" s="83">
        <f t="shared" si="0"/>
        <v>2335</v>
      </c>
      <c r="J16" s="82">
        <f t="shared" si="1"/>
        <v>-215</v>
      </c>
      <c r="K16" s="82">
        <v>2249</v>
      </c>
      <c r="L16" s="82">
        <v>1</v>
      </c>
      <c r="M16" s="83">
        <v>1</v>
      </c>
      <c r="N16" s="83">
        <v>3</v>
      </c>
      <c r="O16" s="83">
        <v>2</v>
      </c>
      <c r="P16" s="83">
        <v>14</v>
      </c>
      <c r="Q16" s="21">
        <f t="shared" si="5"/>
        <v>21</v>
      </c>
      <c r="R16" s="21">
        <f t="shared" si="6"/>
        <v>-2485</v>
      </c>
      <c r="S16" s="20">
        <f t="shared" si="2"/>
        <v>4369</v>
      </c>
      <c r="T16" s="20">
        <f t="shared" si="3"/>
        <v>2</v>
      </c>
      <c r="U16" s="20">
        <f t="shared" si="4"/>
        <v>4</v>
      </c>
      <c r="V16" s="20">
        <f t="shared" si="4"/>
        <v>13</v>
      </c>
      <c r="W16" s="20">
        <f t="shared" si="4"/>
        <v>102</v>
      </c>
      <c r="X16" s="20">
        <f t="shared" si="4"/>
        <v>2235</v>
      </c>
      <c r="Y16" s="20">
        <f t="shared" si="7"/>
        <v>2356</v>
      </c>
      <c r="Z16" s="20">
        <f t="shared" si="8"/>
        <v>2013</v>
      </c>
      <c r="AA16" s="20"/>
    </row>
    <row r="17" s="6" customFormat="1" ht="15" spans="1:27">
      <c r="A17" s="18">
        <f t="shared" si="9"/>
        <v>11</v>
      </c>
      <c r="B17" s="19" t="s">
        <v>27</v>
      </c>
      <c r="C17" s="82">
        <v>785</v>
      </c>
      <c r="D17" s="83">
        <v>5</v>
      </c>
      <c r="E17" s="83">
        <v>10</v>
      </c>
      <c r="F17" s="83">
        <v>30</v>
      </c>
      <c r="G17" s="83">
        <v>40</v>
      </c>
      <c r="H17" s="83">
        <v>700</v>
      </c>
      <c r="I17" s="83">
        <f t="shared" si="0"/>
        <v>785</v>
      </c>
      <c r="J17" s="82">
        <f t="shared" si="1"/>
        <v>0</v>
      </c>
      <c r="K17" s="82">
        <v>1299</v>
      </c>
      <c r="L17" s="82">
        <v>2</v>
      </c>
      <c r="M17" s="83">
        <v>1</v>
      </c>
      <c r="N17" s="83">
        <v>1</v>
      </c>
      <c r="O17" s="83">
        <v>1</v>
      </c>
      <c r="P17" s="83">
        <v>2</v>
      </c>
      <c r="Q17" s="21">
        <v>2</v>
      </c>
      <c r="R17" s="21">
        <f t="shared" si="6"/>
        <v>-1301</v>
      </c>
      <c r="S17" s="20">
        <f t="shared" si="2"/>
        <v>2084</v>
      </c>
      <c r="T17" s="20">
        <f t="shared" si="3"/>
        <v>7</v>
      </c>
      <c r="U17" s="20">
        <f t="shared" si="4"/>
        <v>11</v>
      </c>
      <c r="V17" s="20">
        <f t="shared" si="4"/>
        <v>31</v>
      </c>
      <c r="W17" s="20">
        <f t="shared" si="4"/>
        <v>41</v>
      </c>
      <c r="X17" s="20">
        <f t="shared" si="4"/>
        <v>702</v>
      </c>
      <c r="Y17" s="20">
        <f t="shared" si="7"/>
        <v>792</v>
      </c>
      <c r="Z17" s="20">
        <f t="shared" si="8"/>
        <v>1292</v>
      </c>
      <c r="AA17" s="20"/>
    </row>
    <row r="18" s="6" customFormat="1" ht="22.5" spans="1:27">
      <c r="A18" s="18">
        <f t="shared" si="9"/>
        <v>12</v>
      </c>
      <c r="B18" s="19" t="s">
        <v>28</v>
      </c>
      <c r="C18" s="82">
        <v>3343</v>
      </c>
      <c r="D18" s="83">
        <v>1</v>
      </c>
      <c r="E18" s="83">
        <v>2</v>
      </c>
      <c r="F18" s="83">
        <v>100</v>
      </c>
      <c r="G18" s="83">
        <v>120</v>
      </c>
      <c r="H18" s="83">
        <v>2789</v>
      </c>
      <c r="I18" s="83">
        <f t="shared" si="0"/>
        <v>3012</v>
      </c>
      <c r="J18" s="82">
        <f t="shared" si="1"/>
        <v>331</v>
      </c>
      <c r="K18" s="82">
        <v>3571</v>
      </c>
      <c r="L18" s="82">
        <v>3</v>
      </c>
      <c r="M18" s="83">
        <v>5</v>
      </c>
      <c r="N18" s="83">
        <v>7</v>
      </c>
      <c r="O18" s="83">
        <v>6</v>
      </c>
      <c r="P18" s="83">
        <v>34</v>
      </c>
      <c r="Q18" s="21">
        <f t="shared" si="5"/>
        <v>55</v>
      </c>
      <c r="R18" s="21">
        <f t="shared" si="6"/>
        <v>-3295</v>
      </c>
      <c r="S18" s="20">
        <f t="shared" si="2"/>
        <v>6914</v>
      </c>
      <c r="T18" s="20">
        <f t="shared" si="3"/>
        <v>4</v>
      </c>
      <c r="U18" s="20">
        <f t="shared" si="4"/>
        <v>7</v>
      </c>
      <c r="V18" s="20">
        <f t="shared" si="4"/>
        <v>107</v>
      </c>
      <c r="W18" s="20">
        <f t="shared" si="4"/>
        <v>126</v>
      </c>
      <c r="X18" s="20">
        <f t="shared" si="4"/>
        <v>2823</v>
      </c>
      <c r="Y18" s="20">
        <f t="shared" si="7"/>
        <v>3067</v>
      </c>
      <c r="Z18" s="20">
        <f t="shared" si="8"/>
        <v>3847</v>
      </c>
      <c r="AA18" s="20"/>
    </row>
    <row r="19" s="6" customFormat="1" ht="15" spans="1:27">
      <c r="A19" s="18">
        <f t="shared" si="9"/>
        <v>13</v>
      </c>
      <c r="B19" s="19" t="s">
        <v>29</v>
      </c>
      <c r="C19" s="82">
        <v>1266</v>
      </c>
      <c r="D19" s="83">
        <v>2</v>
      </c>
      <c r="E19" s="83">
        <v>2</v>
      </c>
      <c r="F19" s="83">
        <v>10</v>
      </c>
      <c r="G19" s="83">
        <v>20</v>
      </c>
      <c r="H19" s="83">
        <v>890</v>
      </c>
      <c r="I19" s="83">
        <f t="shared" si="0"/>
        <v>924</v>
      </c>
      <c r="J19" s="82">
        <f t="shared" si="1"/>
        <v>342</v>
      </c>
      <c r="K19" s="82">
        <v>1507</v>
      </c>
      <c r="L19" s="82">
        <v>0</v>
      </c>
      <c r="M19" s="83">
        <v>1</v>
      </c>
      <c r="N19" s="83">
        <v>2</v>
      </c>
      <c r="O19" s="83">
        <v>8</v>
      </c>
      <c r="P19" s="83">
        <v>8</v>
      </c>
      <c r="Q19" s="21">
        <f t="shared" si="5"/>
        <v>19</v>
      </c>
      <c r="R19" s="21">
        <f t="shared" si="6"/>
        <v>-1184</v>
      </c>
      <c r="S19" s="20">
        <f t="shared" si="2"/>
        <v>2773</v>
      </c>
      <c r="T19" s="20">
        <f t="shared" si="3"/>
        <v>2</v>
      </c>
      <c r="U19" s="20">
        <f t="shared" si="4"/>
        <v>3</v>
      </c>
      <c r="V19" s="20">
        <f t="shared" si="4"/>
        <v>12</v>
      </c>
      <c r="W19" s="20">
        <f t="shared" si="4"/>
        <v>28</v>
      </c>
      <c r="X19" s="20">
        <f t="shared" si="4"/>
        <v>898</v>
      </c>
      <c r="Y19" s="20">
        <f t="shared" si="7"/>
        <v>943</v>
      </c>
      <c r="Z19" s="20">
        <f t="shared" si="8"/>
        <v>1830</v>
      </c>
      <c r="AA19" s="20"/>
    </row>
    <row r="20" s="6" customFormat="1" ht="15" spans="1:27">
      <c r="A20" s="18">
        <f t="shared" si="9"/>
        <v>14</v>
      </c>
      <c r="B20" s="19" t="s">
        <v>30</v>
      </c>
      <c r="C20" s="82">
        <v>2233</v>
      </c>
      <c r="D20" s="83">
        <v>4</v>
      </c>
      <c r="E20" s="83">
        <v>4</v>
      </c>
      <c r="F20" s="83">
        <v>20</v>
      </c>
      <c r="G20" s="83">
        <v>20</v>
      </c>
      <c r="H20" s="83">
        <v>2710</v>
      </c>
      <c r="I20" s="83">
        <f t="shared" si="0"/>
        <v>2758</v>
      </c>
      <c r="J20" s="82">
        <f t="shared" si="1"/>
        <v>-525</v>
      </c>
      <c r="K20" s="82">
        <v>2309</v>
      </c>
      <c r="L20" s="82">
        <v>1</v>
      </c>
      <c r="M20" s="83">
        <v>1</v>
      </c>
      <c r="N20" s="83">
        <v>3</v>
      </c>
      <c r="O20" s="83">
        <v>5</v>
      </c>
      <c r="P20" s="83">
        <v>5</v>
      </c>
      <c r="Q20" s="21">
        <f t="shared" si="5"/>
        <v>15</v>
      </c>
      <c r="R20" s="21">
        <f t="shared" si="6"/>
        <v>-2849</v>
      </c>
      <c r="S20" s="20">
        <f t="shared" si="2"/>
        <v>4542</v>
      </c>
      <c r="T20" s="20">
        <f t="shared" si="3"/>
        <v>5</v>
      </c>
      <c r="U20" s="20">
        <f t="shared" si="4"/>
        <v>5</v>
      </c>
      <c r="V20" s="20">
        <f t="shared" si="4"/>
        <v>23</v>
      </c>
      <c r="W20" s="20">
        <f t="shared" si="4"/>
        <v>25</v>
      </c>
      <c r="X20" s="20">
        <f t="shared" si="4"/>
        <v>2715</v>
      </c>
      <c r="Y20" s="20">
        <f t="shared" si="7"/>
        <v>2773</v>
      </c>
      <c r="Z20" s="20">
        <f t="shared" si="8"/>
        <v>1769</v>
      </c>
      <c r="AA20" s="20"/>
    </row>
    <row r="21" s="6" customFormat="1" ht="15" spans="1:27">
      <c r="A21" s="18">
        <f t="shared" si="9"/>
        <v>15</v>
      </c>
      <c r="B21" s="19" t="s">
        <v>31</v>
      </c>
      <c r="C21" s="82">
        <v>2560</v>
      </c>
      <c r="D21" s="83">
        <v>5</v>
      </c>
      <c r="E21" s="83">
        <v>4</v>
      </c>
      <c r="F21" s="83">
        <v>30</v>
      </c>
      <c r="G21" s="83">
        <v>20</v>
      </c>
      <c r="H21" s="83">
        <v>2536</v>
      </c>
      <c r="I21" s="83">
        <f t="shared" si="0"/>
        <v>2595</v>
      </c>
      <c r="J21" s="82">
        <f t="shared" si="1"/>
        <v>-35</v>
      </c>
      <c r="K21" s="82">
        <v>2736</v>
      </c>
      <c r="L21" s="82">
        <v>2</v>
      </c>
      <c r="M21" s="83">
        <v>2</v>
      </c>
      <c r="N21" s="83">
        <v>4</v>
      </c>
      <c r="O21" s="83">
        <v>6</v>
      </c>
      <c r="P21" s="83">
        <v>56</v>
      </c>
      <c r="Q21" s="21">
        <f t="shared" si="5"/>
        <v>70</v>
      </c>
      <c r="R21" s="21">
        <f t="shared" si="6"/>
        <v>-2841</v>
      </c>
      <c r="S21" s="20">
        <f t="shared" si="2"/>
        <v>5296</v>
      </c>
      <c r="T21" s="20">
        <f t="shared" si="3"/>
        <v>7</v>
      </c>
      <c r="U21" s="20">
        <f t="shared" si="4"/>
        <v>6</v>
      </c>
      <c r="V21" s="20">
        <f t="shared" si="4"/>
        <v>34</v>
      </c>
      <c r="W21" s="20">
        <f t="shared" si="4"/>
        <v>26</v>
      </c>
      <c r="X21" s="20">
        <f t="shared" si="4"/>
        <v>2592</v>
      </c>
      <c r="Y21" s="20">
        <f t="shared" si="7"/>
        <v>2665</v>
      </c>
      <c r="Z21" s="20">
        <f t="shared" si="8"/>
        <v>2631</v>
      </c>
      <c r="AA21" s="20"/>
    </row>
    <row r="22" s="6" customFormat="1" ht="15" spans="1:27">
      <c r="A22" s="18">
        <f t="shared" si="9"/>
        <v>16</v>
      </c>
      <c r="B22" s="19" t="s">
        <v>32</v>
      </c>
      <c r="C22" s="82">
        <v>2464</v>
      </c>
      <c r="D22" s="83">
        <v>2</v>
      </c>
      <c r="E22" s="83">
        <v>3</v>
      </c>
      <c r="F22" s="83">
        <v>25</v>
      </c>
      <c r="G22" s="83">
        <v>30</v>
      </c>
      <c r="H22" s="83">
        <v>2557</v>
      </c>
      <c r="I22" s="83">
        <f t="shared" si="0"/>
        <v>2617</v>
      </c>
      <c r="J22" s="82">
        <f t="shared" si="1"/>
        <v>-153</v>
      </c>
      <c r="K22" s="82">
        <v>2560</v>
      </c>
      <c r="L22" s="82">
        <v>1</v>
      </c>
      <c r="M22" s="83">
        <v>1</v>
      </c>
      <c r="N22" s="83">
        <v>3</v>
      </c>
      <c r="O22" s="83">
        <v>15</v>
      </c>
      <c r="P22" s="83">
        <v>20</v>
      </c>
      <c r="Q22" s="21">
        <f t="shared" si="5"/>
        <v>40</v>
      </c>
      <c r="R22" s="21">
        <f t="shared" si="6"/>
        <v>-2753</v>
      </c>
      <c r="S22" s="20">
        <f t="shared" si="2"/>
        <v>5024</v>
      </c>
      <c r="T22" s="20">
        <f t="shared" si="3"/>
        <v>3</v>
      </c>
      <c r="U22" s="20">
        <f t="shared" si="4"/>
        <v>4</v>
      </c>
      <c r="V22" s="20">
        <f t="shared" si="4"/>
        <v>28</v>
      </c>
      <c r="W22" s="20">
        <f t="shared" si="4"/>
        <v>45</v>
      </c>
      <c r="X22" s="20">
        <f t="shared" si="4"/>
        <v>2577</v>
      </c>
      <c r="Y22" s="20">
        <f t="shared" si="7"/>
        <v>2657</v>
      </c>
      <c r="Z22" s="20">
        <f t="shared" si="8"/>
        <v>2367</v>
      </c>
      <c r="AA22" s="20"/>
    </row>
    <row r="23" s="6" customFormat="1" ht="15" spans="1:27">
      <c r="A23" s="18">
        <f t="shared" si="9"/>
        <v>17</v>
      </c>
      <c r="B23" s="19" t="s">
        <v>33</v>
      </c>
      <c r="C23" s="82">
        <v>1786</v>
      </c>
      <c r="D23" s="83">
        <v>5</v>
      </c>
      <c r="E23" s="83">
        <v>10</v>
      </c>
      <c r="F23" s="83">
        <v>60</v>
      </c>
      <c r="G23" s="83">
        <v>50</v>
      </c>
      <c r="H23" s="83">
        <v>1332</v>
      </c>
      <c r="I23" s="83">
        <f t="shared" si="0"/>
        <v>1457</v>
      </c>
      <c r="J23" s="82">
        <f t="shared" si="1"/>
        <v>329</v>
      </c>
      <c r="K23" s="82">
        <v>1868</v>
      </c>
      <c r="L23" s="82">
        <v>1</v>
      </c>
      <c r="M23" s="83">
        <v>1</v>
      </c>
      <c r="N23" s="83">
        <v>1</v>
      </c>
      <c r="O23" s="83">
        <v>1</v>
      </c>
      <c r="P23" s="83">
        <v>1</v>
      </c>
      <c r="Q23" s="21">
        <f t="shared" si="5"/>
        <v>5</v>
      </c>
      <c r="R23" s="21">
        <f t="shared" si="6"/>
        <v>-1544</v>
      </c>
      <c r="S23" s="20">
        <f t="shared" si="2"/>
        <v>3654</v>
      </c>
      <c r="T23" s="20">
        <f t="shared" si="3"/>
        <v>6</v>
      </c>
      <c r="U23" s="20">
        <f t="shared" ref="U23:X24" si="10">M23+E23</f>
        <v>11</v>
      </c>
      <c r="V23" s="20">
        <f t="shared" si="10"/>
        <v>61</v>
      </c>
      <c r="W23" s="20">
        <f t="shared" si="10"/>
        <v>51</v>
      </c>
      <c r="X23" s="20">
        <f t="shared" si="10"/>
        <v>1333</v>
      </c>
      <c r="Y23" s="20">
        <f t="shared" si="7"/>
        <v>1462</v>
      </c>
      <c r="Z23" s="20">
        <f t="shared" si="8"/>
        <v>2192</v>
      </c>
      <c r="AA23" s="20"/>
    </row>
    <row r="24" s="6" customFormat="1" ht="15" spans="1:27">
      <c r="A24" s="18">
        <f t="shared" si="9"/>
        <v>18</v>
      </c>
      <c r="B24" s="19" t="s">
        <v>34</v>
      </c>
      <c r="C24" s="82">
        <v>930</v>
      </c>
      <c r="D24" s="83">
        <v>1</v>
      </c>
      <c r="E24" s="83">
        <v>1</v>
      </c>
      <c r="F24" s="83">
        <v>2</v>
      </c>
      <c r="G24" s="83">
        <v>4</v>
      </c>
      <c r="H24" s="83">
        <v>600</v>
      </c>
      <c r="I24" s="83">
        <f t="shared" si="0"/>
        <v>608</v>
      </c>
      <c r="J24" s="82">
        <f t="shared" si="1"/>
        <v>322</v>
      </c>
      <c r="K24" s="82">
        <v>1000</v>
      </c>
      <c r="L24" s="82">
        <v>1</v>
      </c>
      <c r="M24" s="83">
        <v>1</v>
      </c>
      <c r="N24" s="83">
        <v>1</v>
      </c>
      <c r="O24" s="83">
        <v>1</v>
      </c>
      <c r="P24" s="83">
        <v>1</v>
      </c>
      <c r="Q24" s="21">
        <f t="shared" si="5"/>
        <v>5</v>
      </c>
      <c r="R24" s="21">
        <f t="shared" si="6"/>
        <v>-683</v>
      </c>
      <c r="S24" s="20">
        <f t="shared" si="2"/>
        <v>1930</v>
      </c>
      <c r="T24" s="20">
        <f t="shared" si="3"/>
        <v>2</v>
      </c>
      <c r="U24" s="20">
        <f t="shared" si="10"/>
        <v>2</v>
      </c>
      <c r="V24" s="20">
        <f t="shared" si="10"/>
        <v>3</v>
      </c>
      <c r="W24" s="20">
        <f t="shared" si="10"/>
        <v>5</v>
      </c>
      <c r="X24" s="20">
        <f t="shared" si="10"/>
        <v>601</v>
      </c>
      <c r="Y24" s="20">
        <f t="shared" si="7"/>
        <v>613</v>
      </c>
      <c r="Z24" s="20">
        <f t="shared" si="8"/>
        <v>1317</v>
      </c>
      <c r="AA24" s="20"/>
    </row>
    <row r="25" s="9" customFormat="1" ht="21" customHeight="1" spans="1:27">
      <c r="A25" s="84" t="s">
        <v>35</v>
      </c>
      <c r="B25" s="85"/>
      <c r="C25" s="86">
        <f>SUM(C7:C24)</f>
        <v>51310</v>
      </c>
      <c r="D25" s="86">
        <f t="shared" ref="D25:Z25" si="11">SUM(D7:D24)</f>
        <v>109</v>
      </c>
      <c r="E25" s="86">
        <f t="shared" si="11"/>
        <v>258</v>
      </c>
      <c r="F25" s="86">
        <f t="shared" si="11"/>
        <v>3469</v>
      </c>
      <c r="G25" s="86">
        <f t="shared" si="11"/>
        <v>4017</v>
      </c>
      <c r="H25" s="86">
        <f t="shared" si="11"/>
        <v>42586</v>
      </c>
      <c r="I25" s="86">
        <f t="shared" si="11"/>
        <v>50439</v>
      </c>
      <c r="J25" s="95">
        <f t="shared" si="11"/>
        <v>871</v>
      </c>
      <c r="K25" s="86">
        <f t="shared" si="11"/>
        <v>55078</v>
      </c>
      <c r="L25" s="86">
        <f t="shared" si="11"/>
        <v>22</v>
      </c>
      <c r="M25" s="86">
        <f t="shared" si="11"/>
        <v>23</v>
      </c>
      <c r="N25" s="86">
        <f t="shared" si="11"/>
        <v>47</v>
      </c>
      <c r="O25" s="86">
        <f t="shared" si="11"/>
        <v>82</v>
      </c>
      <c r="P25" s="86">
        <f t="shared" si="11"/>
        <v>685</v>
      </c>
      <c r="Q25" s="86">
        <f t="shared" si="11"/>
        <v>833</v>
      </c>
      <c r="R25" s="86">
        <f t="shared" si="11"/>
        <v>-55040</v>
      </c>
      <c r="S25" s="86">
        <f t="shared" si="11"/>
        <v>106388</v>
      </c>
      <c r="T25" s="86">
        <f t="shared" si="11"/>
        <v>131</v>
      </c>
      <c r="U25" s="86">
        <f t="shared" si="11"/>
        <v>281</v>
      </c>
      <c r="V25" s="86">
        <f t="shared" si="11"/>
        <v>3516</v>
      </c>
      <c r="W25" s="86">
        <f t="shared" si="11"/>
        <v>4099</v>
      </c>
      <c r="X25" s="86">
        <f t="shared" si="11"/>
        <v>43271</v>
      </c>
      <c r="Y25" s="86">
        <f t="shared" si="11"/>
        <v>51298</v>
      </c>
      <c r="Z25" s="95">
        <f t="shared" si="11"/>
        <v>55090</v>
      </c>
      <c r="AA25" s="106"/>
    </row>
    <row r="26" ht="21.95" customHeight="1" spans="1:27">
      <c r="A26" s="84" t="s">
        <v>61</v>
      </c>
      <c r="B26" s="85"/>
      <c r="C26" s="87">
        <f>I25/C25*100</f>
        <v>98.3024751510427</v>
      </c>
      <c r="D26" s="88"/>
      <c r="E26" s="88"/>
      <c r="F26" s="88"/>
      <c r="G26" s="88"/>
      <c r="H26" s="88"/>
      <c r="I26" s="88"/>
      <c r="J26" s="96"/>
      <c r="K26" s="87">
        <f>Q25/K25*100</f>
        <v>1.51240059551908</v>
      </c>
      <c r="L26" s="88"/>
      <c r="M26" s="88"/>
      <c r="N26" s="88"/>
      <c r="O26" s="88"/>
      <c r="P26" s="88"/>
      <c r="Q26" s="88"/>
      <c r="R26" s="96"/>
      <c r="S26" s="101">
        <f>Y25/S25*100</f>
        <v>48.2178441177576</v>
      </c>
      <c r="T26" s="102"/>
      <c r="U26" s="102"/>
      <c r="V26" s="102"/>
      <c r="W26" s="102"/>
      <c r="X26" s="102"/>
      <c r="Y26" s="102"/>
      <c r="Z26" s="107"/>
      <c r="AA26" s="106"/>
    </row>
    <row r="27" ht="21.95" customHeight="1" spans="1:27">
      <c r="A27" s="89"/>
      <c r="B27" s="90"/>
      <c r="C27" s="91"/>
      <c r="D27" s="91"/>
      <c r="E27" s="91"/>
      <c r="F27" s="91"/>
      <c r="G27" s="91"/>
      <c r="H27" s="91"/>
      <c r="I27" s="91"/>
      <c r="J27" s="91"/>
      <c r="K27" s="99"/>
      <c r="L27" s="99"/>
      <c r="M27" s="99"/>
      <c r="N27" s="99"/>
      <c r="O27" s="99"/>
      <c r="P27" s="99"/>
      <c r="Q27" s="99"/>
      <c r="R27" s="99"/>
      <c r="S27" s="103"/>
      <c r="T27" s="103"/>
      <c r="U27" s="103"/>
      <c r="V27" s="103"/>
      <c r="W27" s="103"/>
      <c r="X27" s="103"/>
      <c r="Y27" s="103"/>
      <c r="Z27" s="103"/>
      <c r="AA27" s="108"/>
    </row>
    <row r="28" ht="21.95" customHeight="1" spans="1:27">
      <c r="A28" s="89"/>
      <c r="B28" s="90"/>
      <c r="C28" s="91"/>
      <c r="D28" s="91"/>
      <c r="E28" s="91"/>
      <c r="F28" s="91"/>
      <c r="G28" s="92"/>
      <c r="H28" s="92"/>
      <c r="I28" s="91"/>
      <c r="J28" s="91"/>
      <c r="K28" s="99"/>
      <c r="L28" s="99"/>
      <c r="M28" s="99"/>
      <c r="N28" s="99"/>
      <c r="O28" s="99"/>
      <c r="P28" s="99"/>
      <c r="Q28" s="99"/>
      <c r="R28" s="99"/>
      <c r="S28" s="103"/>
      <c r="T28" s="103"/>
      <c r="U28" s="103"/>
      <c r="V28" s="103"/>
      <c r="W28" s="103"/>
      <c r="X28" s="103"/>
      <c r="Y28" s="103"/>
      <c r="Z28" s="103"/>
      <c r="AA28" s="108"/>
    </row>
    <row r="29" ht="21.95" customHeight="1" spans="1:27">
      <c r="A29" s="89"/>
      <c r="B29" s="90"/>
      <c r="C29" s="91"/>
      <c r="D29" s="91"/>
      <c r="E29" s="91"/>
      <c r="F29" s="91"/>
      <c r="G29" s="92"/>
      <c r="H29" s="92"/>
      <c r="I29" s="91"/>
      <c r="J29" s="91"/>
      <c r="K29" s="99"/>
      <c r="L29" s="99"/>
      <c r="M29" s="99"/>
      <c r="N29" s="99"/>
      <c r="O29" s="99"/>
      <c r="P29" s="99"/>
      <c r="Q29" s="99"/>
      <c r="R29" s="99"/>
      <c r="S29" s="103"/>
      <c r="T29" s="103"/>
      <c r="U29" s="103"/>
      <c r="V29" s="103"/>
      <c r="W29" s="103"/>
      <c r="X29" s="103"/>
      <c r="Y29" s="103"/>
      <c r="Z29" s="103"/>
      <c r="AA29" s="108"/>
    </row>
    <row r="30" spans="2:27">
      <c r="B30" s="8"/>
      <c r="G30" s="93"/>
      <c r="H30" s="93"/>
      <c r="W30" s="104" t="s">
        <v>36</v>
      </c>
      <c r="X30" s="104"/>
      <c r="Y30" s="104"/>
      <c r="Z30" s="104"/>
      <c r="AA30" s="104"/>
    </row>
    <row r="31" spans="2:27">
      <c r="B31" s="8"/>
      <c r="G31" s="93"/>
      <c r="H31" s="93"/>
      <c r="W31" s="104" t="s">
        <v>37</v>
      </c>
      <c r="X31" s="104"/>
      <c r="Y31" s="104"/>
      <c r="Z31" s="104"/>
      <c r="AA31" s="104"/>
    </row>
    <row r="32" spans="2:25">
      <c r="B32" s="8"/>
      <c r="G32" s="93"/>
      <c r="H32" s="93"/>
      <c r="W32" s="8"/>
      <c r="X32" s="8"/>
      <c r="Y32" s="8"/>
    </row>
    <row r="33" spans="2:25">
      <c r="B33" s="8"/>
      <c r="G33" s="93"/>
      <c r="H33" s="93"/>
      <c r="W33" s="8"/>
      <c r="X33" s="8"/>
      <c r="Y33" s="8"/>
    </row>
    <row r="34" spans="2:25">
      <c r="B34" s="8"/>
      <c r="W34" s="8"/>
      <c r="X34" s="8"/>
      <c r="Y34" s="8"/>
    </row>
    <row r="35" spans="2:27">
      <c r="B35" s="8"/>
      <c r="W35" s="105" t="s">
        <v>62</v>
      </c>
      <c r="X35" s="105"/>
      <c r="Y35" s="105"/>
      <c r="Z35" s="105"/>
      <c r="AA35" s="105"/>
    </row>
    <row r="36" ht="11.45" customHeight="1" spans="2:27">
      <c r="B36" s="8"/>
      <c r="W36" s="104" t="s">
        <v>39</v>
      </c>
      <c r="X36" s="104"/>
      <c r="Y36" s="104"/>
      <c r="Z36" s="104"/>
      <c r="AA36" s="104"/>
    </row>
    <row r="37" s="8" customFormat="1" spans="1:30">
      <c r="A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AA37" s="10"/>
      <c r="AB37" s="10"/>
      <c r="AC37" s="10"/>
      <c r="AD37" s="10"/>
    </row>
    <row r="38" s="8" customFormat="1" spans="1:30">
      <c r="A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AA38" s="10"/>
      <c r="AB38" s="10"/>
      <c r="AC38" s="10"/>
      <c r="AD38" s="10"/>
    </row>
    <row r="39" s="8" customFormat="1" spans="1:30">
      <c r="A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AA39" s="10"/>
      <c r="AB39" s="10"/>
      <c r="AC39" s="10"/>
      <c r="AD39" s="10"/>
    </row>
    <row r="40" s="8" customFormat="1" spans="1:30">
      <c r="A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AA40" s="10"/>
      <c r="AB40" s="10"/>
      <c r="AC40" s="10"/>
      <c r="AD40" s="10"/>
    </row>
    <row r="41" s="8" customFormat="1" spans="1:30">
      <c r="A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AA41" s="10"/>
      <c r="AB41" s="10"/>
      <c r="AC41" s="10"/>
      <c r="AD41" s="10"/>
    </row>
    <row r="42" s="8" customFormat="1" spans="1:30">
      <c r="A42" s="10"/>
      <c r="C42" s="10"/>
      <c r="D42" s="82">
        <v>13711</v>
      </c>
      <c r="E42" s="10"/>
      <c r="F42" s="82">
        <v>15151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AA42" s="10"/>
      <c r="AB42" s="10"/>
      <c r="AC42" s="10"/>
      <c r="AD42" s="10"/>
    </row>
    <row r="43" s="8" customFormat="1" spans="1:30">
      <c r="A43" s="10"/>
      <c r="C43" s="10"/>
      <c r="D43" s="82">
        <v>4834</v>
      </c>
      <c r="E43" s="10"/>
      <c r="F43" s="82">
        <v>6289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AA43" s="10"/>
      <c r="AB43" s="10"/>
      <c r="AC43" s="10"/>
      <c r="AD43" s="10"/>
    </row>
    <row r="44" s="8" customFormat="1" spans="1:30">
      <c r="A44" s="10"/>
      <c r="C44" s="10"/>
      <c r="D44" s="82">
        <v>2301</v>
      </c>
      <c r="E44" s="10"/>
      <c r="F44" s="82">
        <v>2579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AA44" s="10"/>
      <c r="AB44" s="10"/>
      <c r="AC44" s="10"/>
      <c r="AD44" s="10"/>
    </row>
    <row r="45" s="8" customFormat="1" spans="1:30">
      <c r="A45" s="10"/>
      <c r="C45" s="10"/>
      <c r="D45" s="82">
        <v>4984</v>
      </c>
      <c r="E45" s="10"/>
      <c r="F45" s="82">
        <v>5299</v>
      </c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AA45" s="10"/>
      <c r="AB45" s="10"/>
      <c r="AC45" s="10"/>
      <c r="AD45" s="10"/>
    </row>
    <row r="46" s="8" customFormat="1" spans="1:30">
      <c r="A46" s="10"/>
      <c r="C46" s="10"/>
      <c r="D46" s="82">
        <v>1428</v>
      </c>
      <c r="E46" s="10"/>
      <c r="F46" s="82">
        <v>1722</v>
      </c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AA46" s="10"/>
      <c r="AB46" s="10"/>
      <c r="AC46" s="10"/>
      <c r="AD46" s="10"/>
    </row>
    <row r="47" s="8" customFormat="1" spans="1:30">
      <c r="A47" s="10"/>
      <c r="C47" s="10"/>
      <c r="D47" s="82">
        <v>1016</v>
      </c>
      <c r="E47" s="10"/>
      <c r="F47" s="82">
        <v>1597</v>
      </c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AA47" s="10"/>
      <c r="AB47" s="10"/>
      <c r="AC47" s="10"/>
      <c r="AD47" s="10"/>
    </row>
    <row r="48" s="8" customFormat="1" spans="1:30">
      <c r="A48" s="10"/>
      <c r="C48" s="10"/>
      <c r="D48" s="82">
        <v>2330</v>
      </c>
      <c r="E48" s="10"/>
      <c r="F48" s="82">
        <v>2970</v>
      </c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AA48" s="10"/>
      <c r="AB48" s="10"/>
      <c r="AC48" s="10"/>
      <c r="AD48" s="10"/>
    </row>
    <row r="49" s="8" customFormat="1" spans="1:30">
      <c r="A49" s="10"/>
      <c r="C49" s="10"/>
      <c r="D49" s="82">
        <v>764</v>
      </c>
      <c r="E49" s="10"/>
      <c r="F49" s="82">
        <v>953</v>
      </c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AA49" s="10"/>
      <c r="AB49" s="10"/>
      <c r="AC49" s="10"/>
      <c r="AD49" s="10"/>
    </row>
    <row r="50" s="8" customFormat="1" spans="1:30">
      <c r="A50" s="10"/>
      <c r="C50" s="10"/>
      <c r="D50" s="82">
        <v>2110</v>
      </c>
      <c r="E50" s="10"/>
      <c r="F50" s="82">
        <v>2482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AA50" s="10"/>
      <c r="AB50" s="10"/>
      <c r="AC50" s="10"/>
      <c r="AD50" s="10"/>
    </row>
    <row r="51" s="8" customFormat="1" spans="1:30">
      <c r="A51" s="10"/>
      <c r="C51" s="10"/>
      <c r="D51" s="82">
        <v>2572</v>
      </c>
      <c r="E51" s="10"/>
      <c r="F51" s="82">
        <v>2914</v>
      </c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AA51" s="10"/>
      <c r="AB51" s="10"/>
      <c r="AC51" s="10"/>
      <c r="AD51" s="10"/>
    </row>
    <row r="52" s="8" customFormat="1" spans="1:30">
      <c r="A52" s="10"/>
      <c r="C52" s="10"/>
      <c r="D52" s="82">
        <v>1219</v>
      </c>
      <c r="E52" s="10"/>
      <c r="F52" s="82">
        <v>1473</v>
      </c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AA52" s="10"/>
      <c r="AB52" s="10"/>
      <c r="AC52" s="10"/>
      <c r="AD52" s="10"/>
    </row>
    <row r="53" spans="2:25">
      <c r="B53" s="8"/>
      <c r="D53" s="82">
        <v>2987</v>
      </c>
      <c r="F53" s="82">
        <v>3705</v>
      </c>
      <c r="W53" s="8"/>
      <c r="X53" s="8"/>
      <c r="Y53" s="8"/>
    </row>
    <row r="54" spans="2:27">
      <c r="B54" s="8"/>
      <c r="D54" s="82">
        <v>1348</v>
      </c>
      <c r="F54" s="82">
        <v>1454</v>
      </c>
      <c r="M54" s="52"/>
      <c r="N54" s="52"/>
      <c r="O54" s="52"/>
      <c r="P54" s="52"/>
      <c r="Q54" s="52"/>
      <c r="R54" s="52"/>
      <c r="S54" s="74" t="s">
        <v>40</v>
      </c>
      <c r="T54" s="74"/>
      <c r="U54" s="74"/>
      <c r="V54" s="74"/>
      <c r="W54" s="74"/>
      <c r="X54" s="74"/>
      <c r="Y54" s="74"/>
      <c r="Z54" s="74"/>
      <c r="AA54" s="74"/>
    </row>
    <row r="55" spans="2:27">
      <c r="B55" s="8"/>
      <c r="D55" s="82">
        <v>2869</v>
      </c>
      <c r="F55" s="82">
        <v>3167</v>
      </c>
      <c r="M55" s="52"/>
      <c r="N55" s="52"/>
      <c r="O55" s="52"/>
      <c r="P55" s="52"/>
      <c r="Q55" s="52"/>
      <c r="R55" s="52"/>
      <c r="S55" s="74"/>
      <c r="T55" s="74"/>
      <c r="U55" s="74"/>
      <c r="V55" s="74"/>
      <c r="W55" s="74"/>
      <c r="X55" s="74"/>
      <c r="Y55" s="74"/>
      <c r="Z55" s="74"/>
      <c r="AA55" s="74"/>
    </row>
    <row r="56" spans="4:27">
      <c r="D56" s="82">
        <v>2412</v>
      </c>
      <c r="F56" s="82">
        <v>3036</v>
      </c>
      <c r="M56" s="52"/>
      <c r="N56" s="52"/>
      <c r="O56" s="52"/>
      <c r="P56" s="52"/>
      <c r="Q56" s="52"/>
      <c r="R56" s="52"/>
      <c r="S56" s="74" t="s">
        <v>41</v>
      </c>
      <c r="T56" s="74"/>
      <c r="U56" s="74"/>
      <c r="V56" s="74"/>
      <c r="W56" s="74"/>
      <c r="X56" s="74"/>
      <c r="Y56" s="74"/>
      <c r="Z56" s="74"/>
      <c r="AA56" s="74"/>
    </row>
    <row r="57" ht="20.25" customHeight="1" spans="2:27">
      <c r="B57" s="8"/>
      <c r="D57" s="82">
        <v>2226</v>
      </c>
      <c r="F57" s="82">
        <v>2776</v>
      </c>
      <c r="S57" s="75" t="s">
        <v>37</v>
      </c>
      <c r="T57" s="75"/>
      <c r="U57" s="75"/>
      <c r="V57" s="75"/>
      <c r="W57" s="75"/>
      <c r="X57" s="75"/>
      <c r="Y57" s="75"/>
      <c r="Z57" s="75"/>
      <c r="AA57" s="75"/>
    </row>
    <row r="58" spans="2:27">
      <c r="B58" s="8"/>
      <c r="D58" s="82">
        <v>1027</v>
      </c>
      <c r="F58" s="82">
        <v>1805</v>
      </c>
      <c r="S58" s="74"/>
      <c r="T58" s="74"/>
      <c r="U58" s="74"/>
      <c r="V58" s="74"/>
      <c r="W58" s="74"/>
      <c r="X58" s="74"/>
      <c r="Y58" s="74"/>
      <c r="Z58" s="74"/>
      <c r="AA58" s="74"/>
    </row>
    <row r="59" spans="2:27">
      <c r="B59" s="8"/>
      <c r="D59" s="82">
        <v>1697</v>
      </c>
      <c r="F59" s="82">
        <v>1075</v>
      </c>
      <c r="S59" s="74"/>
      <c r="T59" s="74"/>
      <c r="U59" s="74"/>
      <c r="V59" s="74"/>
      <c r="W59" s="74"/>
      <c r="X59" s="74"/>
      <c r="Y59" s="74"/>
      <c r="Z59" s="74"/>
      <c r="AA59" s="74"/>
    </row>
    <row r="60" spans="2:27">
      <c r="B60" s="8"/>
      <c r="S60" s="74"/>
      <c r="T60" s="74"/>
      <c r="U60" s="74"/>
      <c r="V60" s="74"/>
      <c r="W60" s="74"/>
      <c r="X60" s="74"/>
      <c r="Y60" s="74"/>
      <c r="Z60" s="74"/>
      <c r="AA60" s="74"/>
    </row>
    <row r="61" ht="15" spans="2:27">
      <c r="B61" s="8"/>
      <c r="S61" s="76" t="s">
        <v>42</v>
      </c>
      <c r="T61" s="76"/>
      <c r="U61" s="76"/>
      <c r="V61" s="76"/>
      <c r="W61" s="76"/>
      <c r="X61" s="76"/>
      <c r="Y61" s="76"/>
      <c r="Z61" s="76"/>
      <c r="AA61" s="76"/>
    </row>
    <row r="62" spans="2:27">
      <c r="B62" s="8"/>
      <c r="S62" s="77" t="s">
        <v>43</v>
      </c>
      <c r="T62" s="77"/>
      <c r="U62" s="77"/>
      <c r="V62" s="77"/>
      <c r="W62" s="74"/>
      <c r="X62" s="74"/>
      <c r="Y62" s="74"/>
      <c r="Z62" s="74"/>
      <c r="AA62" s="74"/>
    </row>
    <row r="63" spans="2:27">
      <c r="B63" s="8"/>
      <c r="S63" s="74" t="s">
        <v>44</v>
      </c>
      <c r="T63" s="74"/>
      <c r="U63" s="74"/>
      <c r="V63" s="74"/>
      <c r="W63" s="74"/>
      <c r="X63" s="74"/>
      <c r="Y63" s="74"/>
      <c r="Z63" s="74"/>
      <c r="AA63" s="74"/>
    </row>
    <row r="64" spans="2:25">
      <c r="B64" s="8"/>
      <c r="W64" s="8"/>
      <c r="X64" s="8"/>
      <c r="Y64" s="8"/>
    </row>
    <row r="65" spans="2:25">
      <c r="B65" s="8"/>
      <c r="W65" s="8"/>
      <c r="X65" s="8"/>
      <c r="Y65" s="8"/>
    </row>
    <row r="66" spans="2:25">
      <c r="B66" s="8"/>
      <c r="W66" s="8"/>
      <c r="X66" s="8"/>
      <c r="Y66" s="8"/>
    </row>
    <row r="67" spans="2:25">
      <c r="B67" s="8"/>
      <c r="W67" s="8"/>
      <c r="X67" s="8"/>
      <c r="Y67" s="8"/>
    </row>
    <row r="68" spans="2:25">
      <c r="B68" s="8"/>
      <c r="W68" s="8"/>
      <c r="X68" s="8"/>
      <c r="Y68" s="8"/>
    </row>
    <row r="69" spans="2:25">
      <c r="B69" s="8"/>
      <c r="W69" s="8"/>
      <c r="X69" s="8"/>
      <c r="Y69" s="8"/>
    </row>
    <row r="70" spans="2:25">
      <c r="B70" s="8"/>
      <c r="W70" s="8"/>
      <c r="X70" s="8"/>
      <c r="Y70" s="8"/>
    </row>
    <row r="71" s="8" customFormat="1" spans="1:30">
      <c r="A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AA71" s="10"/>
      <c r="AB71" s="10"/>
      <c r="AC71" s="10"/>
      <c r="AD71" s="10"/>
    </row>
    <row r="72" s="8" customFormat="1" spans="1:30">
      <c r="A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AA72" s="10"/>
      <c r="AB72" s="10"/>
      <c r="AC72" s="10"/>
      <c r="AD72" s="10"/>
    </row>
    <row r="73" s="8" customFormat="1" spans="1:30">
      <c r="A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AA73" s="10"/>
      <c r="AB73" s="10"/>
      <c r="AC73" s="10"/>
      <c r="AD73" s="10"/>
    </row>
    <row r="74" s="8" customFormat="1" spans="1:30">
      <c r="A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AA74" s="10"/>
      <c r="AB74" s="10"/>
      <c r="AC74" s="10"/>
      <c r="AD74" s="10"/>
    </row>
    <row r="75" s="8" customFormat="1" spans="1:30">
      <c r="A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AA75" s="10"/>
      <c r="AB75" s="10"/>
      <c r="AC75" s="10"/>
      <c r="AD75" s="10"/>
    </row>
    <row r="76" s="8" customFormat="1" spans="1:30">
      <c r="A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AA76" s="10"/>
      <c r="AB76" s="10"/>
      <c r="AC76" s="10"/>
      <c r="AD76" s="10"/>
    </row>
    <row r="77" s="8" customFormat="1" spans="1:30">
      <c r="A77" s="53"/>
      <c r="B77" s="54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AA77" s="10"/>
      <c r="AB77" s="10"/>
      <c r="AC77" s="10"/>
      <c r="AD77" s="10"/>
    </row>
    <row r="78" s="8" customFormat="1" spans="1:30">
      <c r="A78" s="55"/>
      <c r="B78" s="56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AA78" s="10"/>
      <c r="AB78" s="10"/>
      <c r="AC78" s="10"/>
      <c r="AD78" s="10"/>
    </row>
    <row r="79" s="8" customFormat="1" spans="1:30">
      <c r="A79" s="55"/>
      <c r="B79" s="56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AA79" s="10"/>
      <c r="AB79" s="10"/>
      <c r="AC79" s="10"/>
      <c r="AD79" s="10"/>
    </row>
    <row r="80" s="8" customFormat="1" spans="1:30">
      <c r="A80" s="55"/>
      <c r="B80" s="56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AA80" s="10"/>
      <c r="AB80" s="10"/>
      <c r="AC80" s="10"/>
      <c r="AD80" s="10"/>
    </row>
    <row r="81" s="8" customFormat="1" spans="1:30">
      <c r="A81" s="55"/>
      <c r="B81" s="56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AA81" s="10"/>
      <c r="AB81" s="10"/>
      <c r="AC81" s="10"/>
      <c r="AD81" s="10"/>
    </row>
    <row r="82" s="8" customFormat="1" spans="1:30">
      <c r="A82" s="55"/>
      <c r="B82" s="56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AA82" s="10"/>
      <c r="AB82" s="10"/>
      <c r="AC82" s="10"/>
      <c r="AD82" s="10"/>
    </row>
  </sheetData>
  <mergeCells count="33">
    <mergeCell ref="A1:AA1"/>
    <mergeCell ref="A2:AA2"/>
    <mergeCell ref="C4:J4"/>
    <mergeCell ref="K4:R4"/>
    <mergeCell ref="S4:Z4"/>
    <mergeCell ref="D5:J5"/>
    <mergeCell ref="L5:R5"/>
    <mergeCell ref="T5:Z5"/>
    <mergeCell ref="A25:B25"/>
    <mergeCell ref="A26:B26"/>
    <mergeCell ref="C26:J26"/>
    <mergeCell ref="K26:R26"/>
    <mergeCell ref="S26:Z26"/>
    <mergeCell ref="W30:AA30"/>
    <mergeCell ref="W31:AA31"/>
    <mergeCell ref="W35:AA35"/>
    <mergeCell ref="W36:AA36"/>
    <mergeCell ref="S54:AA54"/>
    <mergeCell ref="S55:AA55"/>
    <mergeCell ref="S56:AA56"/>
    <mergeCell ref="S57:AA57"/>
    <mergeCell ref="S58:AA58"/>
    <mergeCell ref="S59:AA59"/>
    <mergeCell ref="S60:AA60"/>
    <mergeCell ref="S61:AA61"/>
    <mergeCell ref="S62:AA62"/>
    <mergeCell ref="S63:AA63"/>
    <mergeCell ref="A4:A6"/>
    <mergeCell ref="B4:B6"/>
    <mergeCell ref="C5:C6"/>
    <mergeCell ref="K5:K6"/>
    <mergeCell ref="S5:S6"/>
    <mergeCell ref="AA4:AA6"/>
  </mergeCells>
  <pageMargins left="0.82" right="0.7" top="0.75" bottom="0.75" header="0.3" footer="0.3"/>
  <pageSetup paperSize="5" scale="65" orientation="landscape"/>
  <headerFooter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AD82"/>
  <sheetViews>
    <sheetView showGridLines="0" tabSelected="1" view="pageBreakPreview" zoomScale="120" zoomScaleNormal="100" topLeftCell="A14" workbookViewId="0">
      <selection activeCell="T20" sqref="T20"/>
    </sheetView>
  </sheetViews>
  <sheetFormatPr defaultColWidth="9.14285714285714" defaultRowHeight="14.25"/>
  <cols>
    <col min="1" max="1" width="5.22857142857143" style="10" customWidth="1"/>
    <col min="2" max="2" width="21.2857142857143" style="10" customWidth="1"/>
    <col min="3" max="3" width="7.71428571428571" style="10" customWidth="1"/>
    <col min="4" max="4" width="7.42857142857143" style="10" customWidth="1"/>
    <col min="5" max="5" width="7.71428571428571" style="10" customWidth="1"/>
    <col min="6" max="6" width="8.14285714285714" style="10" customWidth="1"/>
    <col min="7" max="7" width="8.57142857142857" style="10" customWidth="1"/>
    <col min="8" max="8" width="8.71428571428571" style="10" customWidth="1"/>
    <col min="9" max="9" width="9" style="10" customWidth="1"/>
    <col min="10" max="10" width="8.85714285714286" style="10" customWidth="1"/>
    <col min="11" max="11" width="10.5714285714286" style="10" customWidth="1"/>
    <col min="12" max="12" width="6.85714285714286" style="10" customWidth="1"/>
    <col min="13" max="13" width="7.14285714285714" style="10" customWidth="1"/>
    <col min="14" max="14" width="7.57142857142857" style="10" customWidth="1"/>
    <col min="15" max="15" width="7.28571428571429" style="10" customWidth="1"/>
    <col min="16" max="16" width="7.42857142857143" style="10" customWidth="1"/>
    <col min="17" max="17" width="9" style="10" customWidth="1"/>
    <col min="18" max="18" width="9.57142857142857" style="10" customWidth="1"/>
    <col min="19" max="19" width="8.85714285714286" style="10" customWidth="1"/>
    <col min="20" max="20" width="7.85714285714286" style="10" customWidth="1"/>
    <col min="21" max="21" width="7.71428571428571" style="10" customWidth="1"/>
    <col min="22" max="22" width="8.28571428571429" style="10" customWidth="1"/>
    <col min="23" max="23" width="7" style="10" customWidth="1"/>
    <col min="24" max="24" width="7.57142857142857" style="10" customWidth="1"/>
    <col min="25" max="25" width="8.71428571428571" style="10" customWidth="1"/>
    <col min="26" max="26" width="8.42857142857143" style="8" customWidth="1"/>
    <col min="27" max="27" width="7" style="10" customWidth="1"/>
    <col min="28" max="28" width="3.85714285714286" style="10" customWidth="1"/>
    <col min="29" max="16384" width="9.14285714285714" style="10"/>
  </cols>
  <sheetData>
    <row r="1" s="4" customFormat="1" ht="16.5" customHeight="1" spans="1:27">
      <c r="A1" s="11" t="s">
        <v>45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="5" customFormat="1" ht="15.75" spans="1:30">
      <c r="A2" s="11" t="s">
        <v>46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C2" s="57"/>
      <c r="AD2" s="58"/>
    </row>
    <row r="3" s="5" customFormat="1" ht="15" spans="1:30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C3" s="59"/>
      <c r="AD3" s="59"/>
    </row>
    <row r="4" s="5" customFormat="1" ht="27" customHeight="1" spans="1:29">
      <c r="A4" s="65" t="s">
        <v>2</v>
      </c>
      <c r="B4" s="65" t="s">
        <v>3</v>
      </c>
      <c r="C4" s="60" t="s">
        <v>47</v>
      </c>
      <c r="D4" s="61"/>
      <c r="E4" s="61"/>
      <c r="F4" s="61"/>
      <c r="G4" s="61"/>
      <c r="H4" s="61"/>
      <c r="I4" s="61"/>
      <c r="J4" s="62"/>
      <c r="K4" s="79" t="s">
        <v>48</v>
      </c>
      <c r="L4" s="80"/>
      <c r="M4" s="80"/>
      <c r="N4" s="80"/>
      <c r="O4" s="80"/>
      <c r="P4" s="80"/>
      <c r="Q4" s="80"/>
      <c r="R4" s="80"/>
      <c r="S4" s="79" t="s">
        <v>49</v>
      </c>
      <c r="T4" s="80"/>
      <c r="U4" s="80"/>
      <c r="V4" s="80"/>
      <c r="W4" s="80"/>
      <c r="X4" s="80"/>
      <c r="Y4" s="80"/>
      <c r="Z4" s="94"/>
      <c r="AA4" s="63" t="s">
        <v>7</v>
      </c>
      <c r="AC4" s="59"/>
    </row>
    <row r="5" s="5" customFormat="1" ht="27" customHeight="1" spans="1:29">
      <c r="A5" s="65"/>
      <c r="B5" s="65"/>
      <c r="C5" s="78" t="s">
        <v>50</v>
      </c>
      <c r="D5" s="79" t="s">
        <v>51</v>
      </c>
      <c r="E5" s="80"/>
      <c r="F5" s="80"/>
      <c r="G5" s="80"/>
      <c r="H5" s="80"/>
      <c r="I5" s="80"/>
      <c r="J5" s="94"/>
      <c r="K5" s="78" t="s">
        <v>52</v>
      </c>
      <c r="L5" s="79" t="s">
        <v>51</v>
      </c>
      <c r="M5" s="80"/>
      <c r="N5" s="80"/>
      <c r="O5" s="80"/>
      <c r="P5" s="80"/>
      <c r="Q5" s="80"/>
      <c r="R5" s="94"/>
      <c r="S5" s="78" t="s">
        <v>50</v>
      </c>
      <c r="T5" s="79" t="s">
        <v>51</v>
      </c>
      <c r="U5" s="80"/>
      <c r="V5" s="80"/>
      <c r="W5" s="80"/>
      <c r="X5" s="80"/>
      <c r="Y5" s="80"/>
      <c r="Z5" s="94"/>
      <c r="AA5" s="63"/>
      <c r="AC5" s="59"/>
    </row>
    <row r="6" s="5" customFormat="1" ht="50.1" customHeight="1" spans="1:30">
      <c r="A6" s="65"/>
      <c r="B6" s="65"/>
      <c r="C6" s="81"/>
      <c r="D6" s="64" t="s">
        <v>53</v>
      </c>
      <c r="E6" s="64" t="s">
        <v>54</v>
      </c>
      <c r="F6" s="64" t="s">
        <v>55</v>
      </c>
      <c r="G6" s="64" t="s">
        <v>56</v>
      </c>
      <c r="H6" s="64" t="s">
        <v>57</v>
      </c>
      <c r="I6" s="64" t="s">
        <v>58</v>
      </c>
      <c r="J6" s="64" t="s">
        <v>59</v>
      </c>
      <c r="K6" s="81"/>
      <c r="L6" s="64" t="s">
        <v>53</v>
      </c>
      <c r="M6" s="64" t="s">
        <v>54</v>
      </c>
      <c r="N6" s="64" t="s">
        <v>55</v>
      </c>
      <c r="O6" s="64" t="s">
        <v>56</v>
      </c>
      <c r="P6" s="64" t="s">
        <v>57</v>
      </c>
      <c r="Q6" s="64" t="s">
        <v>58</v>
      </c>
      <c r="R6" s="64" t="s">
        <v>59</v>
      </c>
      <c r="S6" s="81"/>
      <c r="T6" s="64" t="s">
        <v>53</v>
      </c>
      <c r="U6" s="64" t="s">
        <v>54</v>
      </c>
      <c r="V6" s="64" t="s">
        <v>55</v>
      </c>
      <c r="W6" s="64" t="s">
        <v>56</v>
      </c>
      <c r="X6" s="64" t="s">
        <v>57</v>
      </c>
      <c r="Y6" s="64" t="s">
        <v>58</v>
      </c>
      <c r="Z6" s="64" t="s">
        <v>59</v>
      </c>
      <c r="AA6" s="63"/>
      <c r="AC6" s="59"/>
      <c r="AD6" s="59"/>
    </row>
    <row r="7" s="6" customFormat="1" ht="17.45" customHeight="1" spans="1:27">
      <c r="A7" s="18">
        <v>1</v>
      </c>
      <c r="B7" s="19" t="s">
        <v>17</v>
      </c>
      <c r="C7" s="82">
        <v>15151</v>
      </c>
      <c r="D7" s="83">
        <v>40</v>
      </c>
      <c r="E7" s="83">
        <v>150</v>
      </c>
      <c r="F7" s="83">
        <v>2670</v>
      </c>
      <c r="G7" s="83">
        <v>2500</v>
      </c>
      <c r="H7" s="83">
        <v>8997</v>
      </c>
      <c r="I7" s="83">
        <f t="shared" ref="I7:I24" si="0">H7+G7+F7+E7+D7</f>
        <v>14357</v>
      </c>
      <c r="J7" s="82">
        <f t="shared" ref="J7:J24" si="1">C7-I7</f>
        <v>794</v>
      </c>
      <c r="K7" s="82"/>
      <c r="L7" s="82">
        <v>0</v>
      </c>
      <c r="M7" s="83">
        <v>0</v>
      </c>
      <c r="N7" s="83">
        <v>0</v>
      </c>
      <c r="O7" s="83">
        <v>0</v>
      </c>
      <c r="P7" s="83">
        <v>80</v>
      </c>
      <c r="Q7" s="21">
        <v>80</v>
      </c>
      <c r="R7" s="21">
        <f>J7-K7-Q7</f>
        <v>714</v>
      </c>
      <c r="S7" s="20">
        <f t="shared" ref="S7:S24" si="2">K7+C7</f>
        <v>15151</v>
      </c>
      <c r="T7" s="20">
        <f t="shared" ref="T7:T24" si="3">D7+L7</f>
        <v>40</v>
      </c>
      <c r="U7" s="20">
        <f t="shared" ref="U7:X22" si="4">M7+E7</f>
        <v>150</v>
      </c>
      <c r="V7" s="20">
        <f t="shared" si="4"/>
        <v>2670</v>
      </c>
      <c r="W7" s="20">
        <f t="shared" si="4"/>
        <v>2500</v>
      </c>
      <c r="X7" s="20">
        <f t="shared" si="4"/>
        <v>9077</v>
      </c>
      <c r="Y7" s="20">
        <f>SUM(T7:X7)</f>
        <v>14437</v>
      </c>
      <c r="Z7" s="20">
        <f>+S7-Y7</f>
        <v>714</v>
      </c>
      <c r="AA7" s="20"/>
    </row>
    <row r="8" s="6" customFormat="1" ht="15" spans="1:27">
      <c r="A8" s="18">
        <f>A7+1</f>
        <v>2</v>
      </c>
      <c r="B8" s="19" t="s">
        <v>18</v>
      </c>
      <c r="C8" s="82">
        <v>6289</v>
      </c>
      <c r="D8" s="83">
        <v>5</v>
      </c>
      <c r="E8" s="83">
        <v>6</v>
      </c>
      <c r="F8" s="83">
        <v>200</v>
      </c>
      <c r="G8" s="83">
        <v>300</v>
      </c>
      <c r="H8" s="83">
        <v>5998</v>
      </c>
      <c r="I8" s="83">
        <f t="shared" si="0"/>
        <v>6509</v>
      </c>
      <c r="J8" s="82">
        <f t="shared" si="1"/>
        <v>-220</v>
      </c>
      <c r="K8" s="82"/>
      <c r="L8" s="82">
        <v>0</v>
      </c>
      <c r="M8" s="83">
        <v>0</v>
      </c>
      <c r="N8" s="83">
        <v>0</v>
      </c>
      <c r="O8" s="83">
        <v>0</v>
      </c>
      <c r="P8" s="83">
        <v>85</v>
      </c>
      <c r="Q8" s="21">
        <f t="shared" ref="Q8:Q24" si="5">SUM(L8:P8)</f>
        <v>85</v>
      </c>
      <c r="R8" s="21">
        <f t="shared" ref="R8:R24" si="6">J8-K8-Q8</f>
        <v>-305</v>
      </c>
      <c r="S8" s="20">
        <f t="shared" si="2"/>
        <v>6289</v>
      </c>
      <c r="T8" s="20">
        <f t="shared" si="3"/>
        <v>5</v>
      </c>
      <c r="U8" s="20">
        <f t="shared" si="4"/>
        <v>6</v>
      </c>
      <c r="V8" s="20">
        <f t="shared" si="4"/>
        <v>200</v>
      </c>
      <c r="W8" s="20">
        <f t="shared" si="4"/>
        <v>300</v>
      </c>
      <c r="X8" s="20">
        <f t="shared" si="4"/>
        <v>6083</v>
      </c>
      <c r="Y8" s="20">
        <f t="shared" ref="Y8:Y24" si="7">SUM(T8:X8)</f>
        <v>6594</v>
      </c>
      <c r="Z8" s="20">
        <f t="shared" ref="Z8:Z24" si="8">+S8-Y8</f>
        <v>-305</v>
      </c>
      <c r="AA8" s="20"/>
    </row>
    <row r="9" s="6" customFormat="1" ht="15" spans="1:27">
      <c r="A9" s="18">
        <f t="shared" ref="A9:A24" si="9">A8+1</f>
        <v>3</v>
      </c>
      <c r="B9" s="19" t="s">
        <v>19</v>
      </c>
      <c r="C9" s="82">
        <v>2579</v>
      </c>
      <c r="D9" s="83">
        <v>6</v>
      </c>
      <c r="E9" s="83">
        <v>15</v>
      </c>
      <c r="F9" s="83">
        <v>100</v>
      </c>
      <c r="G9" s="83">
        <v>260</v>
      </c>
      <c r="H9" s="83">
        <v>1900</v>
      </c>
      <c r="I9" s="83">
        <f t="shared" si="0"/>
        <v>2281</v>
      </c>
      <c r="J9" s="82">
        <f t="shared" si="1"/>
        <v>298</v>
      </c>
      <c r="K9" s="82"/>
      <c r="L9" s="82">
        <v>0</v>
      </c>
      <c r="M9" s="83">
        <v>0</v>
      </c>
      <c r="N9" s="83">
        <v>0</v>
      </c>
      <c r="O9" s="83">
        <v>0</v>
      </c>
      <c r="P9" s="83">
        <v>55</v>
      </c>
      <c r="Q9" s="21">
        <f t="shared" si="5"/>
        <v>55</v>
      </c>
      <c r="R9" s="21">
        <f t="shared" si="6"/>
        <v>243</v>
      </c>
      <c r="S9" s="20">
        <f t="shared" si="2"/>
        <v>2579</v>
      </c>
      <c r="T9" s="20">
        <f t="shared" si="3"/>
        <v>6</v>
      </c>
      <c r="U9" s="20">
        <f t="shared" si="4"/>
        <v>15</v>
      </c>
      <c r="V9" s="20">
        <f t="shared" si="4"/>
        <v>100</v>
      </c>
      <c r="W9" s="20">
        <f t="shared" si="4"/>
        <v>260</v>
      </c>
      <c r="X9" s="20">
        <f t="shared" si="4"/>
        <v>1955</v>
      </c>
      <c r="Y9" s="20">
        <f t="shared" si="7"/>
        <v>2336</v>
      </c>
      <c r="Z9" s="20">
        <f t="shared" si="8"/>
        <v>243</v>
      </c>
      <c r="AA9" s="20"/>
    </row>
    <row r="10" s="6" customFormat="1" ht="15" spans="1:27">
      <c r="A10" s="18">
        <f t="shared" si="9"/>
        <v>4</v>
      </c>
      <c r="B10" s="19" t="s">
        <v>20</v>
      </c>
      <c r="C10" s="82">
        <v>5299</v>
      </c>
      <c r="D10" s="83">
        <v>20</v>
      </c>
      <c r="E10" s="83">
        <v>30</v>
      </c>
      <c r="F10" s="83">
        <v>100</v>
      </c>
      <c r="G10" s="83">
        <v>253</v>
      </c>
      <c r="H10" s="83">
        <v>4389</v>
      </c>
      <c r="I10" s="83">
        <f t="shared" si="0"/>
        <v>4792</v>
      </c>
      <c r="J10" s="82">
        <f t="shared" si="1"/>
        <v>507</v>
      </c>
      <c r="K10" s="82"/>
      <c r="L10" s="82">
        <v>0</v>
      </c>
      <c r="M10" s="83">
        <v>0</v>
      </c>
      <c r="N10" s="83">
        <v>0</v>
      </c>
      <c r="O10" s="83">
        <v>0</v>
      </c>
      <c r="P10" s="83">
        <v>19</v>
      </c>
      <c r="Q10" s="21">
        <f t="shared" si="5"/>
        <v>19</v>
      </c>
      <c r="R10" s="21">
        <f t="shared" si="6"/>
        <v>488</v>
      </c>
      <c r="S10" s="20">
        <f t="shared" si="2"/>
        <v>5299</v>
      </c>
      <c r="T10" s="20">
        <f t="shared" si="3"/>
        <v>20</v>
      </c>
      <c r="U10" s="20">
        <f t="shared" si="4"/>
        <v>30</v>
      </c>
      <c r="V10" s="20">
        <f t="shared" si="4"/>
        <v>100</v>
      </c>
      <c r="W10" s="20">
        <f t="shared" si="4"/>
        <v>253</v>
      </c>
      <c r="X10" s="20">
        <f t="shared" si="4"/>
        <v>4408</v>
      </c>
      <c r="Y10" s="20">
        <f t="shared" si="7"/>
        <v>4811</v>
      </c>
      <c r="Z10" s="20">
        <f t="shared" si="8"/>
        <v>488</v>
      </c>
      <c r="AA10" s="20"/>
    </row>
    <row r="11" s="6" customFormat="1" ht="15" spans="1:27">
      <c r="A11" s="18">
        <f t="shared" si="9"/>
        <v>5</v>
      </c>
      <c r="B11" s="19" t="s">
        <v>21</v>
      </c>
      <c r="C11" s="82">
        <v>1722</v>
      </c>
      <c r="D11" s="83">
        <v>2</v>
      </c>
      <c r="E11" s="83">
        <v>5</v>
      </c>
      <c r="F11" s="83">
        <v>30</v>
      </c>
      <c r="G11" s="83">
        <v>100</v>
      </c>
      <c r="H11" s="83">
        <v>650</v>
      </c>
      <c r="I11" s="83">
        <f t="shared" si="0"/>
        <v>787</v>
      </c>
      <c r="J11" s="82">
        <f t="shared" si="1"/>
        <v>935</v>
      </c>
      <c r="K11" s="82"/>
      <c r="L11" s="82">
        <v>0</v>
      </c>
      <c r="M11" s="83">
        <v>0</v>
      </c>
      <c r="N11" s="83">
        <v>0</v>
      </c>
      <c r="O11" s="83">
        <v>0</v>
      </c>
      <c r="P11" s="83">
        <v>39</v>
      </c>
      <c r="Q11" s="21">
        <f t="shared" si="5"/>
        <v>39</v>
      </c>
      <c r="R11" s="21">
        <f t="shared" si="6"/>
        <v>896</v>
      </c>
      <c r="S11" s="20">
        <f t="shared" si="2"/>
        <v>1722</v>
      </c>
      <c r="T11" s="20">
        <f t="shared" si="3"/>
        <v>2</v>
      </c>
      <c r="U11" s="20">
        <f t="shared" si="4"/>
        <v>5</v>
      </c>
      <c r="V11" s="20">
        <f t="shared" si="4"/>
        <v>30</v>
      </c>
      <c r="W11" s="20">
        <f t="shared" si="4"/>
        <v>100</v>
      </c>
      <c r="X11" s="20">
        <f t="shared" si="4"/>
        <v>689</v>
      </c>
      <c r="Y11" s="20">
        <f t="shared" si="7"/>
        <v>826</v>
      </c>
      <c r="Z11" s="20">
        <f t="shared" si="8"/>
        <v>896</v>
      </c>
      <c r="AA11" s="20"/>
    </row>
    <row r="12" s="6" customFormat="1" ht="15" spans="1:27">
      <c r="A12" s="18">
        <f t="shared" si="9"/>
        <v>6</v>
      </c>
      <c r="B12" s="19" t="s">
        <v>22</v>
      </c>
      <c r="C12" s="82">
        <v>1597</v>
      </c>
      <c r="D12" s="113" t="s">
        <v>60</v>
      </c>
      <c r="E12" s="83">
        <v>0</v>
      </c>
      <c r="F12" s="83">
        <v>2</v>
      </c>
      <c r="G12" s="83">
        <v>100</v>
      </c>
      <c r="H12" s="83">
        <v>356</v>
      </c>
      <c r="I12" s="83">
        <f t="shared" si="0"/>
        <v>458</v>
      </c>
      <c r="J12" s="82">
        <f t="shared" si="1"/>
        <v>1139</v>
      </c>
      <c r="K12" s="82"/>
      <c r="L12" s="82">
        <v>0</v>
      </c>
      <c r="M12" s="83">
        <v>0</v>
      </c>
      <c r="N12" s="83">
        <v>0</v>
      </c>
      <c r="O12" s="83">
        <v>0</v>
      </c>
      <c r="P12" s="83">
        <v>54</v>
      </c>
      <c r="Q12" s="21">
        <f t="shared" si="5"/>
        <v>54</v>
      </c>
      <c r="R12" s="21">
        <f t="shared" si="6"/>
        <v>1085</v>
      </c>
      <c r="S12" s="20">
        <f t="shared" si="2"/>
        <v>1597</v>
      </c>
      <c r="T12" s="20">
        <f t="shared" si="3"/>
        <v>0</v>
      </c>
      <c r="U12" s="20">
        <f t="shared" si="4"/>
        <v>0</v>
      </c>
      <c r="V12" s="20">
        <f t="shared" si="4"/>
        <v>2</v>
      </c>
      <c r="W12" s="20">
        <f t="shared" si="4"/>
        <v>100</v>
      </c>
      <c r="X12" s="20">
        <f t="shared" si="4"/>
        <v>410</v>
      </c>
      <c r="Y12" s="20">
        <f t="shared" si="7"/>
        <v>512</v>
      </c>
      <c r="Z12" s="20">
        <f t="shared" si="8"/>
        <v>1085</v>
      </c>
      <c r="AA12" s="20"/>
    </row>
    <row r="13" s="6" customFormat="1" ht="15" spans="1:27">
      <c r="A13" s="18">
        <f t="shared" si="9"/>
        <v>7</v>
      </c>
      <c r="B13" s="19" t="s">
        <v>23</v>
      </c>
      <c r="C13" s="82">
        <v>2970</v>
      </c>
      <c r="D13" s="83">
        <v>2</v>
      </c>
      <c r="E13" s="83">
        <v>3</v>
      </c>
      <c r="F13" s="83">
        <v>10</v>
      </c>
      <c r="G13" s="83">
        <v>100</v>
      </c>
      <c r="H13" s="83">
        <v>2600</v>
      </c>
      <c r="I13" s="83">
        <f t="shared" si="0"/>
        <v>2715</v>
      </c>
      <c r="J13" s="82">
        <f t="shared" si="1"/>
        <v>255</v>
      </c>
      <c r="K13" s="82"/>
      <c r="L13" s="82">
        <v>0</v>
      </c>
      <c r="M13" s="83">
        <v>0</v>
      </c>
      <c r="N13" s="83">
        <v>0</v>
      </c>
      <c r="O13" s="83">
        <v>0</v>
      </c>
      <c r="P13" s="83">
        <v>87</v>
      </c>
      <c r="Q13" s="21">
        <f t="shared" si="5"/>
        <v>87</v>
      </c>
      <c r="R13" s="21">
        <f t="shared" si="6"/>
        <v>168</v>
      </c>
      <c r="S13" s="20">
        <f t="shared" si="2"/>
        <v>2970</v>
      </c>
      <c r="T13" s="20">
        <f t="shared" si="3"/>
        <v>2</v>
      </c>
      <c r="U13" s="20">
        <f t="shared" si="4"/>
        <v>3</v>
      </c>
      <c r="V13" s="20">
        <f t="shared" si="4"/>
        <v>10</v>
      </c>
      <c r="W13" s="20">
        <f t="shared" si="4"/>
        <v>100</v>
      </c>
      <c r="X13" s="20">
        <f t="shared" si="4"/>
        <v>2687</v>
      </c>
      <c r="Y13" s="20">
        <f t="shared" si="7"/>
        <v>2802</v>
      </c>
      <c r="Z13" s="20">
        <f t="shared" si="8"/>
        <v>168</v>
      </c>
      <c r="AA13" s="20"/>
    </row>
    <row r="14" s="6" customFormat="1" ht="15" spans="1:27">
      <c r="A14" s="18">
        <f t="shared" si="9"/>
        <v>8</v>
      </c>
      <c r="B14" s="19" t="s">
        <v>24</v>
      </c>
      <c r="C14" s="82">
        <v>953</v>
      </c>
      <c r="D14" s="113" t="s">
        <v>60</v>
      </c>
      <c r="E14" s="113" t="s">
        <v>60</v>
      </c>
      <c r="F14" s="113" t="s">
        <v>60</v>
      </c>
      <c r="G14" s="83"/>
      <c r="H14" s="83">
        <v>135</v>
      </c>
      <c r="I14" s="83">
        <f t="shared" si="0"/>
        <v>135</v>
      </c>
      <c r="J14" s="82">
        <f t="shared" si="1"/>
        <v>818</v>
      </c>
      <c r="K14" s="82"/>
      <c r="L14" s="82">
        <v>0</v>
      </c>
      <c r="M14" s="83">
        <v>0</v>
      </c>
      <c r="N14" s="83">
        <v>0</v>
      </c>
      <c r="O14" s="83">
        <v>0</v>
      </c>
      <c r="P14" s="113" t="s">
        <v>60</v>
      </c>
      <c r="Q14" s="21">
        <f t="shared" si="5"/>
        <v>0</v>
      </c>
      <c r="R14" s="21">
        <f t="shared" si="6"/>
        <v>818</v>
      </c>
      <c r="S14" s="20">
        <f t="shared" si="2"/>
        <v>953</v>
      </c>
      <c r="T14" s="20">
        <f t="shared" si="3"/>
        <v>0</v>
      </c>
      <c r="U14" s="20">
        <f t="shared" si="4"/>
        <v>0</v>
      </c>
      <c r="V14" s="20"/>
      <c r="W14" s="20">
        <f t="shared" si="4"/>
        <v>0</v>
      </c>
      <c r="X14" s="20">
        <f t="shared" si="4"/>
        <v>135</v>
      </c>
      <c r="Y14" s="20">
        <f t="shared" si="7"/>
        <v>135</v>
      </c>
      <c r="Z14" s="20">
        <f t="shared" si="8"/>
        <v>818</v>
      </c>
      <c r="AA14" s="20"/>
    </row>
    <row r="15" s="6" customFormat="1" ht="15" spans="1:27">
      <c r="A15" s="18">
        <f t="shared" si="9"/>
        <v>9</v>
      </c>
      <c r="B15" s="19" t="s">
        <v>25</v>
      </c>
      <c r="C15" s="82">
        <v>2482</v>
      </c>
      <c r="D15" s="83">
        <v>10</v>
      </c>
      <c r="E15" s="83">
        <v>15</v>
      </c>
      <c r="F15" s="83">
        <v>100</v>
      </c>
      <c r="G15" s="83">
        <v>100</v>
      </c>
      <c r="H15" s="83">
        <v>1876</v>
      </c>
      <c r="I15" s="83">
        <f t="shared" si="0"/>
        <v>2101</v>
      </c>
      <c r="J15" s="82">
        <f t="shared" si="1"/>
        <v>381</v>
      </c>
      <c r="K15" s="82"/>
      <c r="L15" s="82">
        <v>0</v>
      </c>
      <c r="M15" s="83">
        <v>0</v>
      </c>
      <c r="N15" s="83">
        <v>0</v>
      </c>
      <c r="O15" s="83">
        <v>0</v>
      </c>
      <c r="P15" s="83">
        <v>29</v>
      </c>
      <c r="Q15" s="21">
        <f t="shared" si="5"/>
        <v>29</v>
      </c>
      <c r="R15" s="21">
        <f t="shared" si="6"/>
        <v>352</v>
      </c>
      <c r="S15" s="20">
        <f t="shared" si="2"/>
        <v>2482</v>
      </c>
      <c r="T15" s="20">
        <f t="shared" si="3"/>
        <v>10</v>
      </c>
      <c r="U15" s="20">
        <f t="shared" si="4"/>
        <v>15</v>
      </c>
      <c r="V15" s="20">
        <f t="shared" si="4"/>
        <v>100</v>
      </c>
      <c r="W15" s="20">
        <f t="shared" si="4"/>
        <v>100</v>
      </c>
      <c r="X15" s="20">
        <f t="shared" si="4"/>
        <v>1905</v>
      </c>
      <c r="Y15" s="20">
        <f t="shared" si="7"/>
        <v>2130</v>
      </c>
      <c r="Z15" s="20">
        <f t="shared" si="8"/>
        <v>352</v>
      </c>
      <c r="AA15" s="20"/>
    </row>
    <row r="16" s="6" customFormat="1" ht="15" spans="1:27">
      <c r="A16" s="18">
        <f t="shared" si="9"/>
        <v>10</v>
      </c>
      <c r="B16" s="19" t="s">
        <v>26</v>
      </c>
      <c r="C16" s="82">
        <v>2914</v>
      </c>
      <c r="D16" s="83">
        <v>1</v>
      </c>
      <c r="E16" s="83">
        <v>3</v>
      </c>
      <c r="F16" s="83">
        <v>10</v>
      </c>
      <c r="G16" s="83">
        <v>100</v>
      </c>
      <c r="H16" s="83">
        <v>2221</v>
      </c>
      <c r="I16" s="83">
        <f t="shared" si="0"/>
        <v>2335</v>
      </c>
      <c r="J16" s="82">
        <f t="shared" si="1"/>
        <v>579</v>
      </c>
      <c r="K16" s="82"/>
      <c r="L16" s="82">
        <v>0</v>
      </c>
      <c r="M16" s="83">
        <v>0</v>
      </c>
      <c r="N16" s="83">
        <v>0</v>
      </c>
      <c r="O16" s="83">
        <v>0</v>
      </c>
      <c r="P16" s="83">
        <v>14</v>
      </c>
      <c r="Q16" s="21">
        <f t="shared" si="5"/>
        <v>14</v>
      </c>
      <c r="R16" s="21">
        <f t="shared" si="6"/>
        <v>565</v>
      </c>
      <c r="S16" s="20">
        <f t="shared" si="2"/>
        <v>2914</v>
      </c>
      <c r="T16" s="20">
        <f t="shared" si="3"/>
        <v>1</v>
      </c>
      <c r="U16" s="20">
        <f t="shared" si="4"/>
        <v>3</v>
      </c>
      <c r="V16" s="20">
        <f t="shared" si="4"/>
        <v>10</v>
      </c>
      <c r="W16" s="20">
        <f t="shared" si="4"/>
        <v>100</v>
      </c>
      <c r="X16" s="20">
        <f t="shared" si="4"/>
        <v>2235</v>
      </c>
      <c r="Y16" s="20">
        <f t="shared" si="7"/>
        <v>2349</v>
      </c>
      <c r="Z16" s="20">
        <f t="shared" si="8"/>
        <v>565</v>
      </c>
      <c r="AA16" s="20"/>
    </row>
    <row r="17" s="6" customFormat="1" ht="15" spans="1:27">
      <c r="A17" s="18">
        <f t="shared" si="9"/>
        <v>11</v>
      </c>
      <c r="B17" s="19" t="s">
        <v>27</v>
      </c>
      <c r="C17" s="82">
        <v>1473</v>
      </c>
      <c r="D17" s="83">
        <v>5</v>
      </c>
      <c r="E17" s="83">
        <v>10</v>
      </c>
      <c r="F17" s="83">
        <v>30</v>
      </c>
      <c r="G17" s="83">
        <v>40</v>
      </c>
      <c r="H17" s="83">
        <v>700</v>
      </c>
      <c r="I17" s="83">
        <f t="shared" si="0"/>
        <v>785</v>
      </c>
      <c r="J17" s="82">
        <f t="shared" si="1"/>
        <v>688</v>
      </c>
      <c r="K17" s="82"/>
      <c r="L17" s="82">
        <v>0</v>
      </c>
      <c r="M17" s="83">
        <v>0</v>
      </c>
      <c r="N17" s="83">
        <v>0</v>
      </c>
      <c r="O17" s="83">
        <v>0</v>
      </c>
      <c r="P17" s="83">
        <v>2</v>
      </c>
      <c r="Q17" s="21">
        <v>2</v>
      </c>
      <c r="R17" s="21">
        <f t="shared" si="6"/>
        <v>686</v>
      </c>
      <c r="S17" s="20">
        <f t="shared" si="2"/>
        <v>1473</v>
      </c>
      <c r="T17" s="20">
        <f t="shared" si="3"/>
        <v>5</v>
      </c>
      <c r="U17" s="20">
        <f t="shared" si="4"/>
        <v>10</v>
      </c>
      <c r="V17" s="20">
        <f t="shared" si="4"/>
        <v>30</v>
      </c>
      <c r="W17" s="20">
        <f t="shared" si="4"/>
        <v>40</v>
      </c>
      <c r="X17" s="20">
        <f t="shared" si="4"/>
        <v>702</v>
      </c>
      <c r="Y17" s="20">
        <f t="shared" si="7"/>
        <v>787</v>
      </c>
      <c r="Z17" s="20">
        <f t="shared" si="8"/>
        <v>686</v>
      </c>
      <c r="AA17" s="20"/>
    </row>
    <row r="18" s="6" customFormat="1" ht="22.5" spans="1:27">
      <c r="A18" s="18">
        <f t="shared" si="9"/>
        <v>12</v>
      </c>
      <c r="B18" s="19" t="s">
        <v>28</v>
      </c>
      <c r="C18" s="82">
        <v>3705</v>
      </c>
      <c r="D18" s="83">
        <v>1</v>
      </c>
      <c r="E18" s="83">
        <v>2</v>
      </c>
      <c r="F18" s="83">
        <v>100</v>
      </c>
      <c r="G18" s="83">
        <v>120</v>
      </c>
      <c r="H18" s="83">
        <v>2789</v>
      </c>
      <c r="I18" s="83">
        <f t="shared" si="0"/>
        <v>3012</v>
      </c>
      <c r="J18" s="82">
        <f t="shared" si="1"/>
        <v>693</v>
      </c>
      <c r="K18" s="82"/>
      <c r="L18" s="82">
        <v>0</v>
      </c>
      <c r="M18" s="83">
        <v>0</v>
      </c>
      <c r="N18" s="83">
        <v>0</v>
      </c>
      <c r="O18" s="83">
        <v>0</v>
      </c>
      <c r="P18" s="83">
        <v>34</v>
      </c>
      <c r="Q18" s="21">
        <f t="shared" si="5"/>
        <v>34</v>
      </c>
      <c r="R18" s="21">
        <f t="shared" si="6"/>
        <v>659</v>
      </c>
      <c r="S18" s="20">
        <f t="shared" si="2"/>
        <v>3705</v>
      </c>
      <c r="T18" s="20">
        <f t="shared" si="3"/>
        <v>1</v>
      </c>
      <c r="U18" s="20">
        <f t="shared" si="4"/>
        <v>2</v>
      </c>
      <c r="V18" s="20">
        <f t="shared" si="4"/>
        <v>100</v>
      </c>
      <c r="W18" s="20">
        <f t="shared" si="4"/>
        <v>120</v>
      </c>
      <c r="X18" s="20">
        <f t="shared" si="4"/>
        <v>2823</v>
      </c>
      <c r="Y18" s="20">
        <f t="shared" si="7"/>
        <v>3046</v>
      </c>
      <c r="Z18" s="20">
        <f t="shared" si="8"/>
        <v>659</v>
      </c>
      <c r="AA18" s="20"/>
    </row>
    <row r="19" s="6" customFormat="1" ht="15" spans="1:27">
      <c r="A19" s="18">
        <f t="shared" si="9"/>
        <v>13</v>
      </c>
      <c r="B19" s="19" t="s">
        <v>29</v>
      </c>
      <c r="C19" s="82">
        <v>1454</v>
      </c>
      <c r="D19" s="83">
        <v>2</v>
      </c>
      <c r="E19" s="83">
        <v>2</v>
      </c>
      <c r="F19" s="83">
        <v>10</v>
      </c>
      <c r="G19" s="83">
        <v>20</v>
      </c>
      <c r="H19" s="83">
        <v>890</v>
      </c>
      <c r="I19" s="83">
        <f t="shared" si="0"/>
        <v>924</v>
      </c>
      <c r="J19" s="82">
        <f t="shared" si="1"/>
        <v>530</v>
      </c>
      <c r="K19" s="82"/>
      <c r="L19" s="82">
        <v>0</v>
      </c>
      <c r="M19" s="83">
        <v>0</v>
      </c>
      <c r="N19" s="83">
        <v>0</v>
      </c>
      <c r="O19" s="83">
        <v>0</v>
      </c>
      <c r="P19" s="83">
        <v>2</v>
      </c>
      <c r="Q19" s="21">
        <f t="shared" si="5"/>
        <v>2</v>
      </c>
      <c r="R19" s="21">
        <f t="shared" si="6"/>
        <v>528</v>
      </c>
      <c r="S19" s="20">
        <f t="shared" si="2"/>
        <v>1454</v>
      </c>
      <c r="T19" s="20">
        <f t="shared" si="3"/>
        <v>2</v>
      </c>
      <c r="U19" s="20">
        <f t="shared" si="4"/>
        <v>2</v>
      </c>
      <c r="V19" s="20">
        <f t="shared" si="4"/>
        <v>10</v>
      </c>
      <c r="W19" s="20">
        <f t="shared" si="4"/>
        <v>20</v>
      </c>
      <c r="X19" s="20">
        <f t="shared" si="4"/>
        <v>892</v>
      </c>
      <c r="Y19" s="20">
        <f t="shared" si="7"/>
        <v>926</v>
      </c>
      <c r="Z19" s="20">
        <f t="shared" si="8"/>
        <v>528</v>
      </c>
      <c r="AA19" s="20"/>
    </row>
    <row r="20" s="6" customFormat="1" ht="15" spans="1:27">
      <c r="A20" s="18">
        <f t="shared" si="9"/>
        <v>14</v>
      </c>
      <c r="B20" s="19" t="s">
        <v>30</v>
      </c>
      <c r="C20" s="82">
        <v>3167</v>
      </c>
      <c r="D20" s="83">
        <v>4</v>
      </c>
      <c r="E20" s="83">
        <v>4</v>
      </c>
      <c r="F20" s="83">
        <v>20</v>
      </c>
      <c r="G20" s="83">
        <v>20</v>
      </c>
      <c r="H20" s="83">
        <v>2710</v>
      </c>
      <c r="I20" s="83">
        <f t="shared" si="0"/>
        <v>2758</v>
      </c>
      <c r="J20" s="82">
        <f t="shared" si="1"/>
        <v>409</v>
      </c>
      <c r="K20" s="82"/>
      <c r="L20" s="82">
        <v>0</v>
      </c>
      <c r="M20" s="83">
        <v>0</v>
      </c>
      <c r="N20" s="83">
        <v>0</v>
      </c>
      <c r="O20" s="83">
        <v>0</v>
      </c>
      <c r="P20" s="83">
        <v>5</v>
      </c>
      <c r="Q20" s="21">
        <f t="shared" si="5"/>
        <v>5</v>
      </c>
      <c r="R20" s="21">
        <f t="shared" si="6"/>
        <v>404</v>
      </c>
      <c r="S20" s="20">
        <f t="shared" si="2"/>
        <v>3167</v>
      </c>
      <c r="T20" s="20">
        <f t="shared" si="3"/>
        <v>4</v>
      </c>
      <c r="U20" s="20">
        <f t="shared" si="4"/>
        <v>4</v>
      </c>
      <c r="V20" s="20">
        <f t="shared" si="4"/>
        <v>20</v>
      </c>
      <c r="W20" s="20">
        <f t="shared" si="4"/>
        <v>20</v>
      </c>
      <c r="X20" s="20">
        <f t="shared" si="4"/>
        <v>2715</v>
      </c>
      <c r="Y20" s="20">
        <f t="shared" si="7"/>
        <v>2763</v>
      </c>
      <c r="Z20" s="20">
        <f t="shared" si="8"/>
        <v>404</v>
      </c>
      <c r="AA20" s="20"/>
    </row>
    <row r="21" s="6" customFormat="1" ht="15" spans="1:27">
      <c r="A21" s="18">
        <f t="shared" si="9"/>
        <v>15</v>
      </c>
      <c r="B21" s="19" t="s">
        <v>31</v>
      </c>
      <c r="C21" s="82">
        <v>3036</v>
      </c>
      <c r="D21" s="83">
        <v>5</v>
      </c>
      <c r="E21" s="83">
        <v>4</v>
      </c>
      <c r="F21" s="83">
        <v>30</v>
      </c>
      <c r="G21" s="83">
        <v>20</v>
      </c>
      <c r="H21" s="83">
        <v>2536</v>
      </c>
      <c r="I21" s="83">
        <f t="shared" si="0"/>
        <v>2595</v>
      </c>
      <c r="J21" s="82">
        <f t="shared" si="1"/>
        <v>441</v>
      </c>
      <c r="K21" s="82"/>
      <c r="L21" s="82">
        <v>0</v>
      </c>
      <c r="M21" s="83">
        <v>0</v>
      </c>
      <c r="N21" s="83">
        <v>0</v>
      </c>
      <c r="O21" s="83">
        <v>0</v>
      </c>
      <c r="P21" s="83">
        <v>56</v>
      </c>
      <c r="Q21" s="21">
        <f t="shared" si="5"/>
        <v>56</v>
      </c>
      <c r="R21" s="21">
        <f t="shared" si="6"/>
        <v>385</v>
      </c>
      <c r="S21" s="20">
        <f t="shared" si="2"/>
        <v>3036</v>
      </c>
      <c r="T21" s="20">
        <f t="shared" si="3"/>
        <v>5</v>
      </c>
      <c r="U21" s="20">
        <f t="shared" si="4"/>
        <v>4</v>
      </c>
      <c r="V21" s="20">
        <f t="shared" si="4"/>
        <v>30</v>
      </c>
      <c r="W21" s="20">
        <f t="shared" si="4"/>
        <v>20</v>
      </c>
      <c r="X21" s="20">
        <f t="shared" si="4"/>
        <v>2592</v>
      </c>
      <c r="Y21" s="20">
        <f t="shared" si="7"/>
        <v>2651</v>
      </c>
      <c r="Z21" s="20">
        <f t="shared" si="8"/>
        <v>385</v>
      </c>
      <c r="AA21" s="20"/>
    </row>
    <row r="22" s="6" customFormat="1" ht="15" spans="1:27">
      <c r="A22" s="18">
        <f t="shared" si="9"/>
        <v>16</v>
      </c>
      <c r="B22" s="19" t="s">
        <v>32</v>
      </c>
      <c r="C22" s="82">
        <v>2776</v>
      </c>
      <c r="D22" s="83">
        <v>2</v>
      </c>
      <c r="E22" s="83">
        <v>3</v>
      </c>
      <c r="F22" s="83">
        <v>25</v>
      </c>
      <c r="G22" s="83">
        <v>30</v>
      </c>
      <c r="H22" s="83">
        <v>2557</v>
      </c>
      <c r="I22" s="83">
        <f t="shared" si="0"/>
        <v>2617</v>
      </c>
      <c r="J22" s="82">
        <f t="shared" si="1"/>
        <v>159</v>
      </c>
      <c r="K22" s="82"/>
      <c r="L22" s="82">
        <v>0</v>
      </c>
      <c r="M22" s="83">
        <v>0</v>
      </c>
      <c r="N22" s="83">
        <v>0</v>
      </c>
      <c r="O22" s="83">
        <v>0</v>
      </c>
      <c r="P22" s="83">
        <v>2</v>
      </c>
      <c r="Q22" s="21">
        <f t="shared" si="5"/>
        <v>2</v>
      </c>
      <c r="R22" s="21">
        <f t="shared" si="6"/>
        <v>157</v>
      </c>
      <c r="S22" s="20">
        <f t="shared" si="2"/>
        <v>2776</v>
      </c>
      <c r="T22" s="20">
        <f t="shared" si="3"/>
        <v>2</v>
      </c>
      <c r="U22" s="20">
        <f t="shared" si="4"/>
        <v>3</v>
      </c>
      <c r="V22" s="20">
        <f t="shared" si="4"/>
        <v>25</v>
      </c>
      <c r="W22" s="20">
        <f t="shared" si="4"/>
        <v>30</v>
      </c>
      <c r="X22" s="20">
        <f t="shared" si="4"/>
        <v>2559</v>
      </c>
      <c r="Y22" s="20">
        <f t="shared" si="7"/>
        <v>2619</v>
      </c>
      <c r="Z22" s="20">
        <f t="shared" si="8"/>
        <v>157</v>
      </c>
      <c r="AA22" s="20"/>
    </row>
    <row r="23" s="6" customFormat="1" ht="15" spans="1:27">
      <c r="A23" s="18">
        <f t="shared" si="9"/>
        <v>17</v>
      </c>
      <c r="B23" s="19" t="s">
        <v>33</v>
      </c>
      <c r="C23" s="82">
        <v>1805</v>
      </c>
      <c r="D23" s="83">
        <v>5</v>
      </c>
      <c r="E23" s="83">
        <v>10</v>
      </c>
      <c r="F23" s="83">
        <v>60</v>
      </c>
      <c r="G23" s="83">
        <v>50</v>
      </c>
      <c r="H23" s="83">
        <v>1332</v>
      </c>
      <c r="I23" s="83">
        <f t="shared" si="0"/>
        <v>1457</v>
      </c>
      <c r="J23" s="82">
        <f t="shared" si="1"/>
        <v>348</v>
      </c>
      <c r="K23" s="82"/>
      <c r="L23" s="82">
        <v>0</v>
      </c>
      <c r="M23" s="83">
        <v>0</v>
      </c>
      <c r="N23" s="83">
        <v>0</v>
      </c>
      <c r="O23" s="83">
        <v>0</v>
      </c>
      <c r="P23" s="83">
        <v>1</v>
      </c>
      <c r="Q23" s="21">
        <f t="shared" si="5"/>
        <v>1</v>
      </c>
      <c r="R23" s="21">
        <f t="shared" si="6"/>
        <v>347</v>
      </c>
      <c r="S23" s="20">
        <f t="shared" si="2"/>
        <v>1805</v>
      </c>
      <c r="T23" s="20">
        <f t="shared" si="3"/>
        <v>5</v>
      </c>
      <c r="U23" s="20">
        <f t="shared" ref="U23:X24" si="10">M23+E23</f>
        <v>10</v>
      </c>
      <c r="V23" s="20">
        <f t="shared" si="10"/>
        <v>60</v>
      </c>
      <c r="W23" s="20">
        <f t="shared" si="10"/>
        <v>50</v>
      </c>
      <c r="X23" s="20">
        <f t="shared" si="10"/>
        <v>1333</v>
      </c>
      <c r="Y23" s="20">
        <f t="shared" si="7"/>
        <v>1458</v>
      </c>
      <c r="Z23" s="20">
        <f t="shared" si="8"/>
        <v>347</v>
      </c>
      <c r="AA23" s="20"/>
    </row>
    <row r="24" s="6" customFormat="1" ht="15" spans="1:27">
      <c r="A24" s="18">
        <f t="shared" si="9"/>
        <v>18</v>
      </c>
      <c r="B24" s="19" t="s">
        <v>34</v>
      </c>
      <c r="C24" s="82">
        <v>1075</v>
      </c>
      <c r="D24" s="113" t="s">
        <v>60</v>
      </c>
      <c r="E24" s="83">
        <v>0</v>
      </c>
      <c r="F24" s="83">
        <v>0</v>
      </c>
      <c r="G24" s="83"/>
      <c r="H24" s="83">
        <v>600</v>
      </c>
      <c r="I24" s="83">
        <f t="shared" si="0"/>
        <v>600</v>
      </c>
      <c r="J24" s="82">
        <f t="shared" si="1"/>
        <v>475</v>
      </c>
      <c r="K24" s="82"/>
      <c r="L24" s="82">
        <v>0</v>
      </c>
      <c r="M24" s="83">
        <v>0</v>
      </c>
      <c r="N24" s="83">
        <v>0</v>
      </c>
      <c r="O24" s="83">
        <v>0</v>
      </c>
      <c r="P24" s="83">
        <v>1</v>
      </c>
      <c r="Q24" s="21">
        <f t="shared" si="5"/>
        <v>1</v>
      </c>
      <c r="R24" s="21">
        <f t="shared" si="6"/>
        <v>474</v>
      </c>
      <c r="S24" s="20">
        <f t="shared" si="2"/>
        <v>1075</v>
      </c>
      <c r="T24" s="20">
        <f t="shared" si="3"/>
        <v>0</v>
      </c>
      <c r="U24" s="20">
        <f t="shared" si="10"/>
        <v>0</v>
      </c>
      <c r="V24" s="20">
        <f t="shared" si="10"/>
        <v>0</v>
      </c>
      <c r="W24" s="20">
        <f t="shared" si="10"/>
        <v>0</v>
      </c>
      <c r="X24" s="20">
        <f t="shared" si="10"/>
        <v>601</v>
      </c>
      <c r="Y24" s="20">
        <f t="shared" si="7"/>
        <v>601</v>
      </c>
      <c r="Z24" s="20">
        <f t="shared" si="8"/>
        <v>474</v>
      </c>
      <c r="AA24" s="20"/>
    </row>
    <row r="25" s="9" customFormat="1" ht="21" customHeight="1" spans="1:27">
      <c r="A25" s="84" t="s">
        <v>35</v>
      </c>
      <c r="B25" s="85"/>
      <c r="C25" s="86">
        <f>SUM(C7:C24)</f>
        <v>60447</v>
      </c>
      <c r="D25" s="86">
        <f t="shared" ref="D25:Z25" si="11">SUM(D7:D24)</f>
        <v>110</v>
      </c>
      <c r="E25" s="86">
        <f t="shared" si="11"/>
        <v>262</v>
      </c>
      <c r="F25" s="86">
        <f t="shared" si="11"/>
        <v>3497</v>
      </c>
      <c r="G25" s="86">
        <f t="shared" si="11"/>
        <v>4113</v>
      </c>
      <c r="H25" s="86">
        <f t="shared" si="11"/>
        <v>43236</v>
      </c>
      <c r="I25" s="86">
        <f t="shared" si="11"/>
        <v>51218</v>
      </c>
      <c r="J25" s="95">
        <f t="shared" si="11"/>
        <v>9229</v>
      </c>
      <c r="K25" s="86">
        <f t="shared" si="11"/>
        <v>0</v>
      </c>
      <c r="L25" s="86">
        <f t="shared" si="11"/>
        <v>0</v>
      </c>
      <c r="M25" s="86">
        <f t="shared" si="11"/>
        <v>0</v>
      </c>
      <c r="N25" s="86">
        <f t="shared" si="11"/>
        <v>0</v>
      </c>
      <c r="O25" s="86">
        <f t="shared" si="11"/>
        <v>0</v>
      </c>
      <c r="P25" s="86">
        <f t="shared" si="11"/>
        <v>565</v>
      </c>
      <c r="Q25" s="86">
        <f t="shared" si="11"/>
        <v>565</v>
      </c>
      <c r="R25" s="86">
        <f t="shared" si="11"/>
        <v>8664</v>
      </c>
      <c r="S25" s="86">
        <f t="shared" si="11"/>
        <v>60447</v>
      </c>
      <c r="T25" s="86">
        <f t="shared" si="11"/>
        <v>110</v>
      </c>
      <c r="U25" s="86">
        <f t="shared" si="11"/>
        <v>262</v>
      </c>
      <c r="V25" s="86">
        <f t="shared" si="11"/>
        <v>3497</v>
      </c>
      <c r="W25" s="86">
        <f t="shared" si="11"/>
        <v>4113</v>
      </c>
      <c r="X25" s="86">
        <f t="shared" si="11"/>
        <v>43801</v>
      </c>
      <c r="Y25" s="86">
        <f t="shared" si="11"/>
        <v>51783</v>
      </c>
      <c r="Z25" s="95">
        <f t="shared" si="11"/>
        <v>8664</v>
      </c>
      <c r="AA25" s="106"/>
    </row>
    <row r="26" ht="21.95" customHeight="1" spans="1:27">
      <c r="A26" s="84" t="s">
        <v>61</v>
      </c>
      <c r="B26" s="85"/>
      <c r="C26" s="87">
        <f>I25/C25*100</f>
        <v>84.7320793422337</v>
      </c>
      <c r="D26" s="88"/>
      <c r="E26" s="88"/>
      <c r="F26" s="88"/>
      <c r="G26" s="88"/>
      <c r="H26" s="88"/>
      <c r="I26" s="88"/>
      <c r="J26" s="96"/>
      <c r="K26" s="97"/>
      <c r="L26" s="98"/>
      <c r="M26" s="98"/>
      <c r="N26" s="98"/>
      <c r="O26" s="98"/>
      <c r="P26" s="98"/>
      <c r="Q26" s="98"/>
      <c r="R26" s="100"/>
      <c r="S26" s="101">
        <f>Y25/S25*100</f>
        <v>85.6667824705941</v>
      </c>
      <c r="T26" s="102"/>
      <c r="U26" s="102"/>
      <c r="V26" s="102"/>
      <c r="W26" s="102"/>
      <c r="X26" s="102"/>
      <c r="Y26" s="102"/>
      <c r="Z26" s="107"/>
      <c r="AA26" s="106"/>
    </row>
    <row r="27" ht="21.95" customHeight="1" spans="1:27">
      <c r="A27" s="89"/>
      <c r="B27" s="90"/>
      <c r="C27" s="91"/>
      <c r="D27" s="91"/>
      <c r="E27" s="91"/>
      <c r="F27" s="91"/>
      <c r="G27" s="91"/>
      <c r="H27" s="91"/>
      <c r="I27" s="91"/>
      <c r="J27" s="91"/>
      <c r="K27" s="99"/>
      <c r="L27" s="99"/>
      <c r="M27" s="99"/>
      <c r="N27" s="99"/>
      <c r="O27" s="99"/>
      <c r="P27" s="99"/>
      <c r="Q27" s="99"/>
      <c r="R27" s="99"/>
      <c r="S27" s="103"/>
      <c r="T27" s="103"/>
      <c r="U27" s="103"/>
      <c r="V27" s="103"/>
      <c r="W27" s="103"/>
      <c r="X27" s="103"/>
      <c r="Y27" s="103"/>
      <c r="Z27" s="103"/>
      <c r="AA27" s="108"/>
    </row>
    <row r="28" ht="21.95" customHeight="1" spans="1:27">
      <c r="A28" s="89"/>
      <c r="B28" s="90"/>
      <c r="C28" s="91"/>
      <c r="D28" s="91"/>
      <c r="E28" s="91"/>
      <c r="F28" s="91"/>
      <c r="G28" s="92"/>
      <c r="H28" s="92"/>
      <c r="I28" s="91"/>
      <c r="J28" s="91"/>
      <c r="K28" s="99"/>
      <c r="L28" s="99"/>
      <c r="M28" s="99"/>
      <c r="N28" s="99"/>
      <c r="O28" s="99"/>
      <c r="P28" s="99"/>
      <c r="Q28" s="99"/>
      <c r="R28" s="99"/>
      <c r="S28" s="103"/>
      <c r="T28" s="103"/>
      <c r="U28" s="103"/>
      <c r="V28" s="103"/>
      <c r="W28" s="103"/>
      <c r="X28" s="103"/>
      <c r="Y28" s="103"/>
      <c r="Z28" s="103"/>
      <c r="AA28" s="108"/>
    </row>
    <row r="29" ht="21.95" customHeight="1" spans="1:27">
      <c r="A29" s="89"/>
      <c r="B29" s="90"/>
      <c r="C29" s="91"/>
      <c r="D29" s="91"/>
      <c r="E29" s="91"/>
      <c r="F29" s="91"/>
      <c r="G29" s="92"/>
      <c r="H29" s="92"/>
      <c r="I29" s="91"/>
      <c r="J29" s="91"/>
      <c r="K29" s="99"/>
      <c r="L29" s="99"/>
      <c r="M29" s="99"/>
      <c r="N29" s="99"/>
      <c r="O29" s="99"/>
      <c r="P29" s="99"/>
      <c r="Q29" s="99"/>
      <c r="R29" s="99"/>
      <c r="S29" s="103"/>
      <c r="T29" s="103"/>
      <c r="U29" s="103"/>
      <c r="V29" s="103"/>
      <c r="W29" s="103"/>
      <c r="X29" s="103"/>
      <c r="Y29" s="103"/>
      <c r="Z29" s="103"/>
      <c r="AA29" s="108"/>
    </row>
    <row r="30" spans="2:27">
      <c r="B30" s="8"/>
      <c r="G30" s="93"/>
      <c r="H30" s="93"/>
      <c r="W30" s="104" t="s">
        <v>36</v>
      </c>
      <c r="X30" s="104"/>
      <c r="Y30" s="104"/>
      <c r="Z30" s="104"/>
      <c r="AA30" s="104"/>
    </row>
    <row r="31" spans="2:27">
      <c r="B31" s="8"/>
      <c r="G31" s="93"/>
      <c r="H31" s="93"/>
      <c r="W31" s="104" t="s">
        <v>37</v>
      </c>
      <c r="X31" s="104"/>
      <c r="Y31" s="104"/>
      <c r="Z31" s="104"/>
      <c r="AA31" s="104"/>
    </row>
    <row r="32" spans="2:25">
      <c r="B32" s="8"/>
      <c r="G32" s="93"/>
      <c r="H32" s="93"/>
      <c r="W32" s="8"/>
      <c r="X32" s="8"/>
      <c r="Y32" s="8"/>
    </row>
    <row r="33" spans="2:25">
      <c r="B33" s="8"/>
      <c r="G33" s="93"/>
      <c r="H33" s="93"/>
      <c r="W33" s="8"/>
      <c r="X33" s="8"/>
      <c r="Y33" s="8"/>
    </row>
    <row r="34" spans="2:25">
      <c r="B34" s="8"/>
      <c r="W34" s="8"/>
      <c r="X34" s="8"/>
      <c r="Y34" s="8"/>
    </row>
    <row r="35" spans="2:27">
      <c r="B35" s="8"/>
      <c r="W35" s="105" t="s">
        <v>62</v>
      </c>
      <c r="X35" s="105"/>
      <c r="Y35" s="105"/>
      <c r="Z35" s="105"/>
      <c r="AA35" s="105"/>
    </row>
    <row r="36" ht="11.45" customHeight="1" spans="2:27">
      <c r="B36" s="8"/>
      <c r="W36" s="104" t="s">
        <v>39</v>
      </c>
      <c r="X36" s="104"/>
      <c r="Y36" s="104"/>
      <c r="Z36" s="104"/>
      <c r="AA36" s="104"/>
    </row>
    <row r="37" s="8" customFormat="1" spans="1:30">
      <c r="A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AA37" s="10"/>
      <c r="AB37" s="10"/>
      <c r="AC37" s="10"/>
      <c r="AD37" s="10"/>
    </row>
    <row r="38" s="8" customFormat="1" spans="1:30">
      <c r="A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AA38" s="10"/>
      <c r="AB38" s="10"/>
      <c r="AC38" s="10"/>
      <c r="AD38" s="10"/>
    </row>
    <row r="39" s="8" customFormat="1" spans="1:30">
      <c r="A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AA39" s="10"/>
      <c r="AB39" s="10"/>
      <c r="AC39" s="10"/>
      <c r="AD39" s="10"/>
    </row>
    <row r="40" s="8" customFormat="1" spans="1:30">
      <c r="A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AA40" s="10"/>
      <c r="AB40" s="10"/>
      <c r="AC40" s="10"/>
      <c r="AD40" s="10"/>
    </row>
    <row r="41" s="8" customFormat="1" spans="1:30">
      <c r="A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AA41" s="10"/>
      <c r="AB41" s="10"/>
      <c r="AC41" s="10"/>
      <c r="AD41" s="10"/>
    </row>
    <row r="42" s="8" customFormat="1" spans="1:30">
      <c r="A42" s="10"/>
      <c r="C42" s="10"/>
      <c r="D42" s="82">
        <v>13711</v>
      </c>
      <c r="E42" s="10"/>
      <c r="F42" s="82">
        <v>15151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AA42" s="10"/>
      <c r="AB42" s="10"/>
      <c r="AC42" s="10"/>
      <c r="AD42" s="10"/>
    </row>
    <row r="43" s="8" customFormat="1" spans="1:30">
      <c r="A43" s="10"/>
      <c r="C43" s="10"/>
      <c r="D43" s="82">
        <v>4834</v>
      </c>
      <c r="E43" s="10"/>
      <c r="F43" s="82">
        <v>6289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AA43" s="10"/>
      <c r="AB43" s="10"/>
      <c r="AC43" s="10"/>
      <c r="AD43" s="10"/>
    </row>
    <row r="44" s="8" customFormat="1" spans="1:30">
      <c r="A44" s="10"/>
      <c r="C44" s="10"/>
      <c r="D44" s="82">
        <v>2301</v>
      </c>
      <c r="E44" s="10"/>
      <c r="F44" s="82">
        <v>2579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AA44" s="10"/>
      <c r="AB44" s="10"/>
      <c r="AC44" s="10"/>
      <c r="AD44" s="10"/>
    </row>
    <row r="45" s="8" customFormat="1" spans="1:30">
      <c r="A45" s="10"/>
      <c r="C45" s="10"/>
      <c r="D45" s="82">
        <v>4984</v>
      </c>
      <c r="E45" s="10"/>
      <c r="F45" s="82">
        <v>5299</v>
      </c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AA45" s="10"/>
      <c r="AB45" s="10"/>
      <c r="AC45" s="10"/>
      <c r="AD45" s="10"/>
    </row>
    <row r="46" s="8" customFormat="1" spans="1:30">
      <c r="A46" s="10"/>
      <c r="C46" s="10"/>
      <c r="D46" s="82">
        <v>1428</v>
      </c>
      <c r="E46" s="10"/>
      <c r="F46" s="82">
        <v>1722</v>
      </c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AA46" s="10"/>
      <c r="AB46" s="10"/>
      <c r="AC46" s="10"/>
      <c r="AD46" s="10"/>
    </row>
    <row r="47" s="8" customFormat="1" spans="1:30">
      <c r="A47" s="10"/>
      <c r="C47" s="10"/>
      <c r="D47" s="82">
        <v>1016</v>
      </c>
      <c r="E47" s="10"/>
      <c r="F47" s="82">
        <v>1597</v>
      </c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AA47" s="10"/>
      <c r="AB47" s="10"/>
      <c r="AC47" s="10"/>
      <c r="AD47" s="10"/>
    </row>
    <row r="48" s="8" customFormat="1" spans="1:30">
      <c r="A48" s="10"/>
      <c r="C48" s="10"/>
      <c r="D48" s="82">
        <v>2330</v>
      </c>
      <c r="E48" s="10"/>
      <c r="F48" s="82">
        <v>2970</v>
      </c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AA48" s="10"/>
      <c r="AB48" s="10"/>
      <c r="AC48" s="10"/>
      <c r="AD48" s="10"/>
    </row>
    <row r="49" s="8" customFormat="1" spans="1:30">
      <c r="A49" s="10"/>
      <c r="C49" s="10"/>
      <c r="D49" s="82">
        <v>764</v>
      </c>
      <c r="E49" s="10"/>
      <c r="F49" s="82">
        <v>953</v>
      </c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AA49" s="10"/>
      <c r="AB49" s="10"/>
      <c r="AC49" s="10"/>
      <c r="AD49" s="10"/>
    </row>
    <row r="50" s="8" customFormat="1" spans="1:30">
      <c r="A50" s="10"/>
      <c r="C50" s="10"/>
      <c r="D50" s="82">
        <v>2110</v>
      </c>
      <c r="E50" s="10"/>
      <c r="F50" s="82">
        <v>2482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AA50" s="10"/>
      <c r="AB50" s="10"/>
      <c r="AC50" s="10"/>
      <c r="AD50" s="10"/>
    </row>
    <row r="51" s="8" customFormat="1" spans="1:30">
      <c r="A51" s="10"/>
      <c r="C51" s="10"/>
      <c r="D51" s="82">
        <v>2572</v>
      </c>
      <c r="E51" s="10"/>
      <c r="F51" s="82">
        <v>2914</v>
      </c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AA51" s="10"/>
      <c r="AB51" s="10"/>
      <c r="AC51" s="10"/>
      <c r="AD51" s="10"/>
    </row>
    <row r="52" s="8" customFormat="1" spans="1:30">
      <c r="A52" s="10"/>
      <c r="C52" s="10"/>
      <c r="D52" s="82">
        <v>1219</v>
      </c>
      <c r="E52" s="10"/>
      <c r="F52" s="82">
        <v>1473</v>
      </c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AA52" s="10"/>
      <c r="AB52" s="10"/>
      <c r="AC52" s="10"/>
      <c r="AD52" s="10"/>
    </row>
    <row r="53" spans="2:25">
      <c r="B53" s="8"/>
      <c r="D53" s="82">
        <v>2987</v>
      </c>
      <c r="F53" s="82">
        <v>3705</v>
      </c>
      <c r="W53" s="8"/>
      <c r="X53" s="8"/>
      <c r="Y53" s="8"/>
    </row>
    <row r="54" spans="2:27">
      <c r="B54" s="8"/>
      <c r="D54" s="82">
        <v>1348</v>
      </c>
      <c r="F54" s="82">
        <v>1454</v>
      </c>
      <c r="M54" s="52"/>
      <c r="N54" s="52"/>
      <c r="O54" s="52"/>
      <c r="P54" s="52"/>
      <c r="Q54" s="52"/>
      <c r="R54" s="52"/>
      <c r="S54" s="74" t="s">
        <v>40</v>
      </c>
      <c r="T54" s="74"/>
      <c r="U54" s="74"/>
      <c r="V54" s="74"/>
      <c r="W54" s="74"/>
      <c r="X54" s="74"/>
      <c r="Y54" s="74"/>
      <c r="Z54" s="74"/>
      <c r="AA54" s="74"/>
    </row>
    <row r="55" spans="2:27">
      <c r="B55" s="8"/>
      <c r="D55" s="82">
        <v>2869</v>
      </c>
      <c r="F55" s="82">
        <v>3167</v>
      </c>
      <c r="M55" s="52"/>
      <c r="N55" s="52"/>
      <c r="O55" s="52"/>
      <c r="P55" s="52"/>
      <c r="Q55" s="52"/>
      <c r="R55" s="52"/>
      <c r="S55" s="74"/>
      <c r="T55" s="74"/>
      <c r="U55" s="74"/>
      <c r="V55" s="74"/>
      <c r="W55" s="74"/>
      <c r="X55" s="74"/>
      <c r="Y55" s="74"/>
      <c r="Z55" s="74"/>
      <c r="AA55" s="74"/>
    </row>
    <row r="56" spans="4:27">
      <c r="D56" s="82">
        <v>2412</v>
      </c>
      <c r="F56" s="82">
        <v>3036</v>
      </c>
      <c r="M56" s="52"/>
      <c r="N56" s="52"/>
      <c r="O56" s="52"/>
      <c r="P56" s="52"/>
      <c r="Q56" s="52"/>
      <c r="R56" s="52"/>
      <c r="S56" s="74" t="s">
        <v>41</v>
      </c>
      <c r="T56" s="74"/>
      <c r="U56" s="74"/>
      <c r="V56" s="74"/>
      <c r="W56" s="74"/>
      <c r="X56" s="74"/>
      <c r="Y56" s="74"/>
      <c r="Z56" s="74"/>
      <c r="AA56" s="74"/>
    </row>
    <row r="57" ht="20.25" customHeight="1" spans="2:27">
      <c r="B57" s="8"/>
      <c r="D57" s="82">
        <v>2226</v>
      </c>
      <c r="F57" s="82">
        <v>2776</v>
      </c>
      <c r="S57" s="75" t="s">
        <v>37</v>
      </c>
      <c r="T57" s="75"/>
      <c r="U57" s="75"/>
      <c r="V57" s="75"/>
      <c r="W57" s="75"/>
      <c r="X57" s="75"/>
      <c r="Y57" s="75"/>
      <c r="Z57" s="75"/>
      <c r="AA57" s="75"/>
    </row>
    <row r="58" spans="2:27">
      <c r="B58" s="8"/>
      <c r="D58" s="82">
        <v>1027</v>
      </c>
      <c r="F58" s="82">
        <v>1805</v>
      </c>
      <c r="S58" s="74"/>
      <c r="T58" s="74"/>
      <c r="U58" s="74"/>
      <c r="V58" s="74"/>
      <c r="W58" s="74"/>
      <c r="X58" s="74"/>
      <c r="Y58" s="74"/>
      <c r="Z58" s="74"/>
      <c r="AA58" s="74"/>
    </row>
    <row r="59" spans="2:27">
      <c r="B59" s="8"/>
      <c r="D59" s="82">
        <v>1697</v>
      </c>
      <c r="F59" s="82">
        <v>1075</v>
      </c>
      <c r="S59" s="74"/>
      <c r="T59" s="74"/>
      <c r="U59" s="74"/>
      <c r="V59" s="74"/>
      <c r="W59" s="74"/>
      <c r="X59" s="74"/>
      <c r="Y59" s="74"/>
      <c r="Z59" s="74"/>
      <c r="AA59" s="74"/>
    </row>
    <row r="60" spans="2:27">
      <c r="B60" s="8"/>
      <c r="S60" s="74"/>
      <c r="T60" s="74"/>
      <c r="U60" s="74"/>
      <c r="V60" s="74"/>
      <c r="W60" s="74"/>
      <c r="X60" s="74"/>
      <c r="Y60" s="74"/>
      <c r="Z60" s="74"/>
      <c r="AA60" s="74"/>
    </row>
    <row r="61" ht="15" spans="2:27">
      <c r="B61" s="8"/>
      <c r="S61" s="76" t="s">
        <v>42</v>
      </c>
      <c r="T61" s="76"/>
      <c r="U61" s="76"/>
      <c r="V61" s="76"/>
      <c r="W61" s="76"/>
      <c r="X61" s="76"/>
      <c r="Y61" s="76"/>
      <c r="Z61" s="76"/>
      <c r="AA61" s="76"/>
    </row>
    <row r="62" spans="2:27">
      <c r="B62" s="8"/>
      <c r="S62" s="77" t="s">
        <v>43</v>
      </c>
      <c r="T62" s="77"/>
      <c r="U62" s="77"/>
      <c r="V62" s="77"/>
      <c r="W62" s="74"/>
      <c r="X62" s="74"/>
      <c r="Y62" s="74"/>
      <c r="Z62" s="74"/>
      <c r="AA62" s="74"/>
    </row>
    <row r="63" spans="2:27">
      <c r="B63" s="8"/>
      <c r="S63" s="74" t="s">
        <v>44</v>
      </c>
      <c r="T63" s="74"/>
      <c r="U63" s="74"/>
      <c r="V63" s="74"/>
      <c r="W63" s="74"/>
      <c r="X63" s="74"/>
      <c r="Y63" s="74"/>
      <c r="Z63" s="74"/>
      <c r="AA63" s="74"/>
    </row>
    <row r="64" spans="2:25">
      <c r="B64" s="8"/>
      <c r="W64" s="8"/>
      <c r="X64" s="8"/>
      <c r="Y64" s="8"/>
    </row>
    <row r="65" spans="2:25">
      <c r="B65" s="8"/>
      <c r="W65" s="8"/>
      <c r="X65" s="8"/>
      <c r="Y65" s="8"/>
    </row>
    <row r="66" spans="2:25">
      <c r="B66" s="8"/>
      <c r="W66" s="8"/>
      <c r="X66" s="8"/>
      <c r="Y66" s="8"/>
    </row>
    <row r="67" spans="2:25">
      <c r="B67" s="8"/>
      <c r="W67" s="8"/>
      <c r="X67" s="8"/>
      <c r="Y67" s="8"/>
    </row>
    <row r="68" spans="2:25">
      <c r="B68" s="8"/>
      <c r="W68" s="8"/>
      <c r="X68" s="8"/>
      <c r="Y68" s="8"/>
    </row>
    <row r="69" spans="2:25">
      <c r="B69" s="8"/>
      <c r="W69" s="8"/>
      <c r="X69" s="8"/>
      <c r="Y69" s="8"/>
    </row>
    <row r="70" spans="2:25">
      <c r="B70" s="8"/>
      <c r="W70" s="8"/>
      <c r="X70" s="8"/>
      <c r="Y70" s="8"/>
    </row>
    <row r="71" s="8" customFormat="1" spans="1:30">
      <c r="A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AA71" s="10"/>
      <c r="AB71" s="10"/>
      <c r="AC71" s="10"/>
      <c r="AD71" s="10"/>
    </row>
    <row r="72" s="8" customFormat="1" spans="1:30">
      <c r="A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AA72" s="10"/>
      <c r="AB72" s="10"/>
      <c r="AC72" s="10"/>
      <c r="AD72" s="10"/>
    </row>
    <row r="73" s="8" customFormat="1" spans="1:30">
      <c r="A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AA73" s="10"/>
      <c r="AB73" s="10"/>
      <c r="AC73" s="10"/>
      <c r="AD73" s="10"/>
    </row>
    <row r="74" s="8" customFormat="1" spans="1:30">
      <c r="A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AA74" s="10"/>
      <c r="AB74" s="10"/>
      <c r="AC74" s="10"/>
      <c r="AD74" s="10"/>
    </row>
    <row r="75" s="8" customFormat="1" spans="1:30">
      <c r="A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AA75" s="10"/>
      <c r="AB75" s="10"/>
      <c r="AC75" s="10"/>
      <c r="AD75" s="10"/>
    </row>
    <row r="76" s="8" customFormat="1" spans="1:30">
      <c r="A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AA76" s="10"/>
      <c r="AB76" s="10"/>
      <c r="AC76" s="10"/>
      <c r="AD76" s="10"/>
    </row>
    <row r="77" s="8" customFormat="1" spans="1:30">
      <c r="A77" s="53"/>
      <c r="B77" s="54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AA77" s="10"/>
      <c r="AB77" s="10"/>
      <c r="AC77" s="10"/>
      <c r="AD77" s="10"/>
    </row>
    <row r="78" s="8" customFormat="1" spans="1:30">
      <c r="A78" s="55"/>
      <c r="B78" s="56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AA78" s="10"/>
      <c r="AB78" s="10"/>
      <c r="AC78" s="10"/>
      <c r="AD78" s="10"/>
    </row>
    <row r="79" s="8" customFormat="1" spans="1:30">
      <c r="A79" s="55"/>
      <c r="B79" s="56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AA79" s="10"/>
      <c r="AB79" s="10"/>
      <c r="AC79" s="10"/>
      <c r="AD79" s="10"/>
    </row>
    <row r="80" s="8" customFormat="1" spans="1:30">
      <c r="A80" s="55"/>
      <c r="B80" s="56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AA80" s="10"/>
      <c r="AB80" s="10"/>
      <c r="AC80" s="10"/>
      <c r="AD80" s="10"/>
    </row>
    <row r="81" s="8" customFormat="1" spans="1:30">
      <c r="A81" s="55"/>
      <c r="B81" s="56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AA81" s="10"/>
      <c r="AB81" s="10"/>
      <c r="AC81" s="10"/>
      <c r="AD81" s="10"/>
    </row>
    <row r="82" s="8" customFormat="1" spans="1:30">
      <c r="A82" s="55"/>
      <c r="B82" s="56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AA82" s="10"/>
      <c r="AB82" s="10"/>
      <c r="AC82" s="10"/>
      <c r="AD82" s="10"/>
    </row>
  </sheetData>
  <mergeCells count="33">
    <mergeCell ref="A1:AA1"/>
    <mergeCell ref="A2:AA2"/>
    <mergeCell ref="C4:J4"/>
    <mergeCell ref="K4:R4"/>
    <mergeCell ref="S4:Z4"/>
    <mergeCell ref="D5:J5"/>
    <mergeCell ref="L5:R5"/>
    <mergeCell ref="T5:Z5"/>
    <mergeCell ref="A25:B25"/>
    <mergeCell ref="A26:B26"/>
    <mergeCell ref="C26:J26"/>
    <mergeCell ref="K26:R26"/>
    <mergeCell ref="S26:Z26"/>
    <mergeCell ref="W30:AA30"/>
    <mergeCell ref="W31:AA31"/>
    <mergeCell ref="W35:AA35"/>
    <mergeCell ref="W36:AA36"/>
    <mergeCell ref="S54:AA54"/>
    <mergeCell ref="S55:AA55"/>
    <mergeCell ref="S56:AA56"/>
    <mergeCell ref="S57:AA57"/>
    <mergeCell ref="S58:AA58"/>
    <mergeCell ref="S59:AA59"/>
    <mergeCell ref="S60:AA60"/>
    <mergeCell ref="S61:AA61"/>
    <mergeCell ref="S62:AA62"/>
    <mergeCell ref="S63:AA63"/>
    <mergeCell ref="A4:A6"/>
    <mergeCell ref="B4:B6"/>
    <mergeCell ref="C5:C6"/>
    <mergeCell ref="K5:K6"/>
    <mergeCell ref="S5:S6"/>
    <mergeCell ref="AA4:AA6"/>
  </mergeCells>
  <pageMargins left="0.82" right="0.7" top="0.75" bottom="0.75" header="0.3" footer="0.3"/>
  <pageSetup paperSize="5" scale="65" orientation="landscape"/>
  <headerFooter/>
  <rowBreaks count="1" manualBreakCount="1">
    <brk id="3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AD82"/>
  <sheetViews>
    <sheetView showGridLines="0" view="pageBreakPreview" zoomScale="120" zoomScaleNormal="100" workbookViewId="0">
      <selection activeCell="E21" sqref="E21"/>
    </sheetView>
  </sheetViews>
  <sheetFormatPr defaultColWidth="9.14285714285714" defaultRowHeight="14.25"/>
  <cols>
    <col min="1" max="1" width="4.42857142857143" style="10" customWidth="1"/>
    <col min="2" max="2" width="21.2857142857143" style="10" customWidth="1"/>
    <col min="3" max="3" width="7.71428571428571" style="10" customWidth="1"/>
    <col min="4" max="4" width="7.42857142857143" style="10" customWidth="1"/>
    <col min="5" max="5" width="7.71428571428571" style="10" customWidth="1"/>
    <col min="6" max="6" width="8.14285714285714" style="10" customWidth="1"/>
    <col min="7" max="7" width="8.57142857142857" style="10" customWidth="1"/>
    <col min="8" max="8" width="8.71428571428571" style="10" customWidth="1"/>
    <col min="9" max="9" width="9" style="10" customWidth="1"/>
    <col min="10" max="10" width="8.85714285714286" style="10" customWidth="1"/>
    <col min="11" max="11" width="10.5714285714286" style="10" customWidth="1"/>
    <col min="12" max="12" width="6.85714285714286" style="10" customWidth="1"/>
    <col min="13" max="13" width="7.14285714285714" style="10" customWidth="1"/>
    <col min="14" max="14" width="7.57142857142857" style="10" customWidth="1"/>
    <col min="15" max="15" width="7.28571428571429" style="10" customWidth="1"/>
    <col min="16" max="16" width="7.42857142857143" style="10" customWidth="1"/>
    <col min="17" max="17" width="9" style="10" customWidth="1"/>
    <col min="18" max="18" width="9.57142857142857" style="10" customWidth="1"/>
    <col min="19" max="19" width="8.85714285714286" style="10" customWidth="1"/>
    <col min="20" max="20" width="7.85714285714286" style="10" customWidth="1"/>
    <col min="21" max="21" width="7.71428571428571" style="10" customWidth="1"/>
    <col min="22" max="22" width="8.28571428571429" style="10" customWidth="1"/>
    <col min="23" max="23" width="7" style="10" customWidth="1"/>
    <col min="24" max="24" width="7.57142857142857" style="10" customWidth="1"/>
    <col min="25" max="25" width="8.71428571428571" style="10" customWidth="1"/>
    <col min="26" max="26" width="8.42857142857143" style="8" customWidth="1"/>
    <col min="27" max="27" width="7" style="10" customWidth="1"/>
    <col min="28" max="28" width="3.85714285714286" style="10" customWidth="1"/>
    <col min="29" max="16384" width="9.14285714285714" style="10"/>
  </cols>
  <sheetData>
    <row r="1" s="4" customFormat="1" ht="16.5" customHeight="1" spans="1:27">
      <c r="A1" s="11" t="s">
        <v>45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="5" customFormat="1" ht="15.75" spans="1:30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C2" s="57"/>
      <c r="AD2" s="58"/>
    </row>
    <row r="3" s="5" customFormat="1" ht="15" spans="1:30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C3" s="59"/>
      <c r="AD3" s="59"/>
    </row>
    <row r="4" s="5" customFormat="1" ht="27" customHeight="1" spans="1:29">
      <c r="A4" s="65" t="s">
        <v>2</v>
      </c>
      <c r="B4" s="65" t="s">
        <v>3</v>
      </c>
      <c r="C4" s="60" t="s">
        <v>47</v>
      </c>
      <c r="D4" s="61"/>
      <c r="E4" s="61"/>
      <c r="F4" s="61"/>
      <c r="G4" s="61"/>
      <c r="H4" s="61"/>
      <c r="I4" s="61"/>
      <c r="J4" s="62"/>
      <c r="K4" s="79" t="s">
        <v>63</v>
      </c>
      <c r="L4" s="80"/>
      <c r="M4" s="80"/>
      <c r="N4" s="80"/>
      <c r="O4" s="80"/>
      <c r="P4" s="80"/>
      <c r="Q4" s="80"/>
      <c r="R4" s="80"/>
      <c r="S4" s="79" t="s">
        <v>64</v>
      </c>
      <c r="T4" s="80"/>
      <c r="U4" s="80"/>
      <c r="V4" s="80"/>
      <c r="W4" s="80"/>
      <c r="X4" s="80"/>
      <c r="Y4" s="80"/>
      <c r="Z4" s="94"/>
      <c r="AA4" s="63" t="s">
        <v>7</v>
      </c>
      <c r="AC4" s="59"/>
    </row>
    <row r="5" s="5" customFormat="1" ht="27" customHeight="1" spans="1:29">
      <c r="A5" s="65"/>
      <c r="B5" s="65"/>
      <c r="C5" s="78" t="s">
        <v>50</v>
      </c>
      <c r="D5" s="79" t="s">
        <v>51</v>
      </c>
      <c r="E5" s="80"/>
      <c r="F5" s="80"/>
      <c r="G5" s="80"/>
      <c r="H5" s="80"/>
      <c r="I5" s="80"/>
      <c r="J5" s="94"/>
      <c r="K5" s="78" t="s">
        <v>52</v>
      </c>
      <c r="L5" s="79" t="s">
        <v>51</v>
      </c>
      <c r="M5" s="80"/>
      <c r="N5" s="80"/>
      <c r="O5" s="80"/>
      <c r="P5" s="80"/>
      <c r="Q5" s="80"/>
      <c r="R5" s="94"/>
      <c r="S5" s="78" t="s">
        <v>50</v>
      </c>
      <c r="T5" s="79" t="s">
        <v>51</v>
      </c>
      <c r="U5" s="80"/>
      <c r="V5" s="80"/>
      <c r="W5" s="80"/>
      <c r="X5" s="80"/>
      <c r="Y5" s="80"/>
      <c r="Z5" s="94"/>
      <c r="AA5" s="63"/>
      <c r="AC5" s="59"/>
    </row>
    <row r="6" s="5" customFormat="1" ht="50.1" customHeight="1" spans="1:30">
      <c r="A6" s="65"/>
      <c r="B6" s="65"/>
      <c r="C6" s="81"/>
      <c r="D6" s="64" t="s">
        <v>53</v>
      </c>
      <c r="E6" s="64" t="s">
        <v>54</v>
      </c>
      <c r="F6" s="64" t="s">
        <v>55</v>
      </c>
      <c r="G6" s="64" t="s">
        <v>56</v>
      </c>
      <c r="H6" s="64" t="s">
        <v>57</v>
      </c>
      <c r="I6" s="64" t="s">
        <v>58</v>
      </c>
      <c r="J6" s="64" t="s">
        <v>59</v>
      </c>
      <c r="K6" s="81"/>
      <c r="L6" s="64" t="s">
        <v>53</v>
      </c>
      <c r="M6" s="64" t="s">
        <v>54</v>
      </c>
      <c r="N6" s="64" t="s">
        <v>55</v>
      </c>
      <c r="O6" s="64" t="s">
        <v>56</v>
      </c>
      <c r="P6" s="64" t="s">
        <v>57</v>
      </c>
      <c r="Q6" s="64" t="s">
        <v>58</v>
      </c>
      <c r="R6" s="64" t="s">
        <v>59</v>
      </c>
      <c r="S6" s="81"/>
      <c r="T6" s="64" t="s">
        <v>53</v>
      </c>
      <c r="U6" s="64" t="s">
        <v>54</v>
      </c>
      <c r="V6" s="64" t="s">
        <v>55</v>
      </c>
      <c r="W6" s="64" t="s">
        <v>56</v>
      </c>
      <c r="X6" s="64" t="s">
        <v>57</v>
      </c>
      <c r="Y6" s="64" t="s">
        <v>58</v>
      </c>
      <c r="Z6" s="64" t="s">
        <v>59</v>
      </c>
      <c r="AA6" s="63"/>
      <c r="AC6" s="59"/>
      <c r="AD6" s="59"/>
    </row>
    <row r="7" s="6" customFormat="1" ht="17.45" customHeight="1" spans="1:27">
      <c r="A7" s="18">
        <v>1</v>
      </c>
      <c r="B7" s="19" t="s">
        <v>17</v>
      </c>
      <c r="C7" s="82">
        <v>15151</v>
      </c>
      <c r="D7" s="83">
        <v>40</v>
      </c>
      <c r="E7" s="83">
        <v>150</v>
      </c>
      <c r="F7" s="83">
        <v>2670</v>
      </c>
      <c r="G7" s="83">
        <v>2500</v>
      </c>
      <c r="H7" s="83">
        <v>8997</v>
      </c>
      <c r="I7" s="83">
        <f t="shared" ref="I7:I24" si="0">H7+G7+F7+E7+D7</f>
        <v>14357</v>
      </c>
      <c r="J7" s="82">
        <f t="shared" ref="J7:J24" si="1">C7-I7</f>
        <v>794</v>
      </c>
      <c r="K7" s="82"/>
      <c r="L7" s="82">
        <v>0</v>
      </c>
      <c r="M7" s="83">
        <v>0</v>
      </c>
      <c r="N7" s="83">
        <v>0</v>
      </c>
      <c r="O7" s="83">
        <v>0</v>
      </c>
      <c r="P7" s="83">
        <v>80</v>
      </c>
      <c r="Q7" s="21">
        <v>80</v>
      </c>
      <c r="R7" s="21">
        <f>J7-K7-Q7</f>
        <v>714</v>
      </c>
      <c r="S7" s="20">
        <f t="shared" ref="S7:S24" si="2">K7+C7</f>
        <v>15151</v>
      </c>
      <c r="T7" s="20">
        <f t="shared" ref="T7:T24" si="3">D7+L7</f>
        <v>40</v>
      </c>
      <c r="U7" s="20">
        <f t="shared" ref="U7:X13" si="4">M7+E7</f>
        <v>150</v>
      </c>
      <c r="V7" s="20">
        <f t="shared" si="4"/>
        <v>2670</v>
      </c>
      <c r="W7" s="20">
        <f t="shared" si="4"/>
        <v>2500</v>
      </c>
      <c r="X7" s="20">
        <f t="shared" si="4"/>
        <v>9077</v>
      </c>
      <c r="Y7" s="20">
        <f>SUM(T7:X7)</f>
        <v>14437</v>
      </c>
      <c r="Z7" s="20">
        <f>+S7-Y7</f>
        <v>714</v>
      </c>
      <c r="AA7" s="20"/>
    </row>
    <row r="8" s="6" customFormat="1" ht="15" spans="1:27">
      <c r="A8" s="18">
        <f>A7+1</f>
        <v>2</v>
      </c>
      <c r="B8" s="19" t="s">
        <v>18</v>
      </c>
      <c r="C8" s="82">
        <v>6289</v>
      </c>
      <c r="D8" s="83">
        <v>5</v>
      </c>
      <c r="E8" s="83">
        <v>6</v>
      </c>
      <c r="F8" s="83">
        <v>200</v>
      </c>
      <c r="G8" s="83">
        <v>300</v>
      </c>
      <c r="H8" s="83">
        <v>5998</v>
      </c>
      <c r="I8" s="83">
        <f t="shared" si="0"/>
        <v>6509</v>
      </c>
      <c r="J8" s="82">
        <f t="shared" si="1"/>
        <v>-220</v>
      </c>
      <c r="K8" s="82"/>
      <c r="L8" s="82">
        <v>0</v>
      </c>
      <c r="M8" s="83">
        <v>0</v>
      </c>
      <c r="N8" s="83">
        <v>0</v>
      </c>
      <c r="O8" s="83">
        <v>0</v>
      </c>
      <c r="P8" s="83">
        <v>85</v>
      </c>
      <c r="Q8" s="21">
        <f t="shared" ref="Q8:Q24" si="5">SUM(L8:P8)</f>
        <v>85</v>
      </c>
      <c r="R8" s="21">
        <f t="shared" ref="R8:R24" si="6">J8-K8-Q8</f>
        <v>-305</v>
      </c>
      <c r="S8" s="20">
        <f t="shared" si="2"/>
        <v>6289</v>
      </c>
      <c r="T8" s="20">
        <f t="shared" si="3"/>
        <v>5</v>
      </c>
      <c r="U8" s="20">
        <f t="shared" si="4"/>
        <v>6</v>
      </c>
      <c r="V8" s="20">
        <f t="shared" si="4"/>
        <v>200</v>
      </c>
      <c r="W8" s="20">
        <f t="shared" si="4"/>
        <v>300</v>
      </c>
      <c r="X8" s="20">
        <f t="shared" si="4"/>
        <v>6083</v>
      </c>
      <c r="Y8" s="20">
        <f t="shared" ref="Y8:Y24" si="7">SUM(T8:X8)</f>
        <v>6594</v>
      </c>
      <c r="Z8" s="20">
        <f t="shared" ref="Z8:Z24" si="8">+S8-Y8</f>
        <v>-305</v>
      </c>
      <c r="AA8" s="20"/>
    </row>
    <row r="9" s="6" customFormat="1" ht="15" spans="1:27">
      <c r="A9" s="18">
        <f t="shared" ref="A9:A24" si="9">A8+1</f>
        <v>3</v>
      </c>
      <c r="B9" s="19" t="s">
        <v>19</v>
      </c>
      <c r="C9" s="82">
        <v>2579</v>
      </c>
      <c r="D9" s="83">
        <v>6</v>
      </c>
      <c r="E9" s="83">
        <v>15</v>
      </c>
      <c r="F9" s="83">
        <v>100</v>
      </c>
      <c r="G9" s="83">
        <v>260</v>
      </c>
      <c r="H9" s="83">
        <v>1900</v>
      </c>
      <c r="I9" s="83">
        <f t="shared" si="0"/>
        <v>2281</v>
      </c>
      <c r="J9" s="82">
        <f t="shared" si="1"/>
        <v>298</v>
      </c>
      <c r="K9" s="82"/>
      <c r="L9" s="82">
        <v>0</v>
      </c>
      <c r="M9" s="83">
        <v>0</v>
      </c>
      <c r="N9" s="83">
        <v>0</v>
      </c>
      <c r="O9" s="83">
        <v>0</v>
      </c>
      <c r="P9" s="83">
        <v>55</v>
      </c>
      <c r="Q9" s="21">
        <f t="shared" si="5"/>
        <v>55</v>
      </c>
      <c r="R9" s="21">
        <f t="shared" si="6"/>
        <v>243</v>
      </c>
      <c r="S9" s="20">
        <f t="shared" si="2"/>
        <v>2579</v>
      </c>
      <c r="T9" s="20">
        <f t="shared" si="3"/>
        <v>6</v>
      </c>
      <c r="U9" s="20">
        <f t="shared" si="4"/>
        <v>15</v>
      </c>
      <c r="V9" s="20">
        <f t="shared" si="4"/>
        <v>100</v>
      </c>
      <c r="W9" s="20">
        <f t="shared" si="4"/>
        <v>260</v>
      </c>
      <c r="X9" s="20">
        <f t="shared" si="4"/>
        <v>1955</v>
      </c>
      <c r="Y9" s="20">
        <f t="shared" si="7"/>
        <v>2336</v>
      </c>
      <c r="Z9" s="20">
        <f t="shared" si="8"/>
        <v>243</v>
      </c>
      <c r="AA9" s="20"/>
    </row>
    <row r="10" s="6" customFormat="1" ht="15" spans="1:27">
      <c r="A10" s="18">
        <f t="shared" si="9"/>
        <v>4</v>
      </c>
      <c r="B10" s="19" t="s">
        <v>20</v>
      </c>
      <c r="C10" s="82">
        <v>5299</v>
      </c>
      <c r="D10" s="83">
        <v>20</v>
      </c>
      <c r="E10" s="83">
        <v>30</v>
      </c>
      <c r="F10" s="83">
        <v>100</v>
      </c>
      <c r="G10" s="83">
        <v>253</v>
      </c>
      <c r="H10" s="83">
        <v>4389</v>
      </c>
      <c r="I10" s="83">
        <f t="shared" si="0"/>
        <v>4792</v>
      </c>
      <c r="J10" s="82">
        <f t="shared" si="1"/>
        <v>507</v>
      </c>
      <c r="K10" s="82"/>
      <c r="L10" s="82">
        <v>0</v>
      </c>
      <c r="M10" s="83">
        <v>0</v>
      </c>
      <c r="N10" s="83">
        <v>0</v>
      </c>
      <c r="O10" s="83">
        <v>0</v>
      </c>
      <c r="P10" s="83">
        <v>19</v>
      </c>
      <c r="Q10" s="21">
        <f t="shared" si="5"/>
        <v>19</v>
      </c>
      <c r="R10" s="21">
        <f t="shared" si="6"/>
        <v>488</v>
      </c>
      <c r="S10" s="20">
        <f t="shared" si="2"/>
        <v>5299</v>
      </c>
      <c r="T10" s="20">
        <f t="shared" si="3"/>
        <v>20</v>
      </c>
      <c r="U10" s="20">
        <f t="shared" si="4"/>
        <v>30</v>
      </c>
      <c r="V10" s="20">
        <f t="shared" si="4"/>
        <v>100</v>
      </c>
      <c r="W10" s="20">
        <f t="shared" si="4"/>
        <v>253</v>
      </c>
      <c r="X10" s="20">
        <f t="shared" si="4"/>
        <v>4408</v>
      </c>
      <c r="Y10" s="20">
        <f t="shared" si="7"/>
        <v>4811</v>
      </c>
      <c r="Z10" s="20">
        <f t="shared" si="8"/>
        <v>488</v>
      </c>
      <c r="AA10" s="20"/>
    </row>
    <row r="11" s="6" customFormat="1" ht="15" spans="1:27">
      <c r="A11" s="18">
        <f t="shared" si="9"/>
        <v>5</v>
      </c>
      <c r="B11" s="19" t="s">
        <v>21</v>
      </c>
      <c r="C11" s="82">
        <v>1722</v>
      </c>
      <c r="D11" s="83">
        <v>2</v>
      </c>
      <c r="E11" s="83">
        <v>5</v>
      </c>
      <c r="F11" s="83">
        <v>30</v>
      </c>
      <c r="G11" s="83">
        <v>100</v>
      </c>
      <c r="H11" s="83">
        <v>650</v>
      </c>
      <c r="I11" s="83">
        <f t="shared" si="0"/>
        <v>787</v>
      </c>
      <c r="J11" s="82">
        <f t="shared" si="1"/>
        <v>935</v>
      </c>
      <c r="K11" s="82"/>
      <c r="L11" s="82">
        <v>0</v>
      </c>
      <c r="M11" s="83">
        <v>0</v>
      </c>
      <c r="N11" s="83">
        <v>0</v>
      </c>
      <c r="O11" s="83">
        <v>0</v>
      </c>
      <c r="P11" s="83">
        <v>39</v>
      </c>
      <c r="Q11" s="21">
        <f t="shared" si="5"/>
        <v>39</v>
      </c>
      <c r="R11" s="21">
        <f t="shared" si="6"/>
        <v>896</v>
      </c>
      <c r="S11" s="20">
        <f t="shared" si="2"/>
        <v>1722</v>
      </c>
      <c r="T11" s="20">
        <f t="shared" si="3"/>
        <v>2</v>
      </c>
      <c r="U11" s="20">
        <f t="shared" si="4"/>
        <v>5</v>
      </c>
      <c r="V11" s="20">
        <f t="shared" si="4"/>
        <v>30</v>
      </c>
      <c r="W11" s="20">
        <f t="shared" si="4"/>
        <v>100</v>
      </c>
      <c r="X11" s="20">
        <f t="shared" si="4"/>
        <v>689</v>
      </c>
      <c r="Y11" s="20">
        <f t="shared" si="7"/>
        <v>826</v>
      </c>
      <c r="Z11" s="20">
        <f t="shared" si="8"/>
        <v>896</v>
      </c>
      <c r="AA11" s="20"/>
    </row>
    <row r="12" s="6" customFormat="1" ht="15" spans="1:27">
      <c r="A12" s="18">
        <f t="shared" si="9"/>
        <v>6</v>
      </c>
      <c r="B12" s="19" t="s">
        <v>22</v>
      </c>
      <c r="C12" s="82">
        <v>1597</v>
      </c>
      <c r="D12" s="113" t="s">
        <v>60</v>
      </c>
      <c r="E12" s="83">
        <v>0</v>
      </c>
      <c r="F12" s="83">
        <v>2</v>
      </c>
      <c r="G12" s="83">
        <v>100</v>
      </c>
      <c r="H12" s="83">
        <v>356</v>
      </c>
      <c r="I12" s="83">
        <f t="shared" si="0"/>
        <v>458</v>
      </c>
      <c r="J12" s="82">
        <f t="shared" si="1"/>
        <v>1139</v>
      </c>
      <c r="K12" s="82"/>
      <c r="L12" s="82">
        <v>0</v>
      </c>
      <c r="M12" s="83">
        <v>0</v>
      </c>
      <c r="N12" s="83">
        <v>0</v>
      </c>
      <c r="O12" s="83">
        <v>0</v>
      </c>
      <c r="P12" s="83">
        <v>54</v>
      </c>
      <c r="Q12" s="21">
        <f t="shared" si="5"/>
        <v>54</v>
      </c>
      <c r="R12" s="21">
        <f t="shared" si="6"/>
        <v>1085</v>
      </c>
      <c r="S12" s="20">
        <f t="shared" si="2"/>
        <v>1597</v>
      </c>
      <c r="T12" s="20">
        <f t="shared" si="3"/>
        <v>0</v>
      </c>
      <c r="U12" s="20">
        <f t="shared" si="4"/>
        <v>0</v>
      </c>
      <c r="V12" s="20">
        <f t="shared" si="4"/>
        <v>2</v>
      </c>
      <c r="W12" s="20">
        <f t="shared" si="4"/>
        <v>100</v>
      </c>
      <c r="X12" s="20">
        <f t="shared" si="4"/>
        <v>410</v>
      </c>
      <c r="Y12" s="20">
        <f t="shared" si="7"/>
        <v>512</v>
      </c>
      <c r="Z12" s="20">
        <f t="shared" si="8"/>
        <v>1085</v>
      </c>
      <c r="AA12" s="20"/>
    </row>
    <row r="13" s="6" customFormat="1" ht="15" spans="1:27">
      <c r="A13" s="18">
        <f t="shared" si="9"/>
        <v>7</v>
      </c>
      <c r="B13" s="19" t="s">
        <v>23</v>
      </c>
      <c r="C13" s="82">
        <v>2970</v>
      </c>
      <c r="D13" s="83">
        <v>2</v>
      </c>
      <c r="E13" s="83">
        <v>3</v>
      </c>
      <c r="F13" s="83">
        <v>10</v>
      </c>
      <c r="G13" s="83">
        <v>100</v>
      </c>
      <c r="H13" s="83">
        <v>2600</v>
      </c>
      <c r="I13" s="83">
        <f t="shared" si="0"/>
        <v>2715</v>
      </c>
      <c r="J13" s="82">
        <f t="shared" si="1"/>
        <v>255</v>
      </c>
      <c r="K13" s="82"/>
      <c r="L13" s="82">
        <v>0</v>
      </c>
      <c r="M13" s="83">
        <v>0</v>
      </c>
      <c r="N13" s="83">
        <v>0</v>
      </c>
      <c r="O13" s="83">
        <v>0</v>
      </c>
      <c r="P13" s="83">
        <v>87</v>
      </c>
      <c r="Q13" s="21">
        <f t="shared" si="5"/>
        <v>87</v>
      </c>
      <c r="R13" s="21">
        <f t="shared" si="6"/>
        <v>168</v>
      </c>
      <c r="S13" s="20">
        <f t="shared" si="2"/>
        <v>2970</v>
      </c>
      <c r="T13" s="20">
        <f t="shared" si="3"/>
        <v>2</v>
      </c>
      <c r="U13" s="20">
        <f t="shared" si="4"/>
        <v>3</v>
      </c>
      <c r="V13" s="20">
        <f t="shared" si="4"/>
        <v>10</v>
      </c>
      <c r="W13" s="20">
        <f t="shared" si="4"/>
        <v>100</v>
      </c>
      <c r="X13" s="20">
        <f t="shared" si="4"/>
        <v>2687</v>
      </c>
      <c r="Y13" s="20">
        <f t="shared" si="7"/>
        <v>2802</v>
      </c>
      <c r="Z13" s="20">
        <f t="shared" si="8"/>
        <v>168</v>
      </c>
      <c r="AA13" s="20"/>
    </row>
    <row r="14" s="6" customFormat="1" ht="15" spans="1:27">
      <c r="A14" s="18">
        <f t="shared" si="9"/>
        <v>8</v>
      </c>
      <c r="B14" s="19" t="s">
        <v>24</v>
      </c>
      <c r="C14" s="82">
        <v>953</v>
      </c>
      <c r="D14" s="113" t="s">
        <v>60</v>
      </c>
      <c r="E14" s="113" t="s">
        <v>60</v>
      </c>
      <c r="F14" s="113" t="s">
        <v>60</v>
      </c>
      <c r="G14" s="83"/>
      <c r="H14" s="83">
        <v>135</v>
      </c>
      <c r="I14" s="83">
        <f t="shared" si="0"/>
        <v>135</v>
      </c>
      <c r="J14" s="82">
        <f t="shared" si="1"/>
        <v>818</v>
      </c>
      <c r="K14" s="82"/>
      <c r="L14" s="82">
        <v>0</v>
      </c>
      <c r="M14" s="83">
        <v>0</v>
      </c>
      <c r="N14" s="83">
        <v>0</v>
      </c>
      <c r="O14" s="83">
        <v>0</v>
      </c>
      <c r="P14" s="113" t="s">
        <v>60</v>
      </c>
      <c r="Q14" s="21">
        <f t="shared" si="5"/>
        <v>0</v>
      </c>
      <c r="R14" s="21">
        <f t="shared" si="6"/>
        <v>818</v>
      </c>
      <c r="S14" s="20">
        <f t="shared" si="2"/>
        <v>953</v>
      </c>
      <c r="T14" s="20">
        <f t="shared" si="3"/>
        <v>0</v>
      </c>
      <c r="U14" s="20">
        <f t="shared" ref="U14:U24" si="10">M14+E14</f>
        <v>0</v>
      </c>
      <c r="V14" s="20"/>
      <c r="W14" s="20">
        <f t="shared" ref="W14:W24" si="11">O14+G14</f>
        <v>0</v>
      </c>
      <c r="X14" s="20">
        <f t="shared" ref="X14:X24" si="12">P14+H14</f>
        <v>135</v>
      </c>
      <c r="Y14" s="20">
        <f t="shared" si="7"/>
        <v>135</v>
      </c>
      <c r="Z14" s="20">
        <f t="shared" si="8"/>
        <v>818</v>
      </c>
      <c r="AA14" s="20"/>
    </row>
    <row r="15" s="6" customFormat="1" ht="15" spans="1:27">
      <c r="A15" s="18">
        <f t="shared" si="9"/>
        <v>9</v>
      </c>
      <c r="B15" s="19" t="s">
        <v>25</v>
      </c>
      <c r="C15" s="82">
        <v>2482</v>
      </c>
      <c r="D15" s="83">
        <v>10</v>
      </c>
      <c r="E15" s="83">
        <v>15</v>
      </c>
      <c r="F15" s="83">
        <v>100</v>
      </c>
      <c r="G15" s="83">
        <v>100</v>
      </c>
      <c r="H15" s="83">
        <v>1876</v>
      </c>
      <c r="I15" s="83">
        <f t="shared" si="0"/>
        <v>2101</v>
      </c>
      <c r="J15" s="82">
        <f t="shared" si="1"/>
        <v>381</v>
      </c>
      <c r="K15" s="82"/>
      <c r="L15" s="82">
        <v>0</v>
      </c>
      <c r="M15" s="83">
        <v>0</v>
      </c>
      <c r="N15" s="83">
        <v>0</v>
      </c>
      <c r="O15" s="83">
        <v>0</v>
      </c>
      <c r="P15" s="83">
        <v>29</v>
      </c>
      <c r="Q15" s="21">
        <f t="shared" si="5"/>
        <v>29</v>
      </c>
      <c r="R15" s="21">
        <f t="shared" si="6"/>
        <v>352</v>
      </c>
      <c r="S15" s="20">
        <f t="shared" si="2"/>
        <v>2482</v>
      </c>
      <c r="T15" s="20">
        <f t="shared" si="3"/>
        <v>10</v>
      </c>
      <c r="U15" s="20">
        <f t="shared" si="10"/>
        <v>15</v>
      </c>
      <c r="V15" s="20">
        <f t="shared" ref="V15:V24" si="13">N15+F15</f>
        <v>100</v>
      </c>
      <c r="W15" s="20">
        <f t="shared" si="11"/>
        <v>100</v>
      </c>
      <c r="X15" s="20">
        <f t="shared" si="12"/>
        <v>1905</v>
      </c>
      <c r="Y15" s="20">
        <f t="shared" si="7"/>
        <v>2130</v>
      </c>
      <c r="Z15" s="20">
        <f t="shared" si="8"/>
        <v>352</v>
      </c>
      <c r="AA15" s="20"/>
    </row>
    <row r="16" s="6" customFormat="1" ht="15" spans="1:27">
      <c r="A16" s="18">
        <f t="shared" si="9"/>
        <v>10</v>
      </c>
      <c r="B16" s="19" t="s">
        <v>26</v>
      </c>
      <c r="C16" s="82">
        <v>2914</v>
      </c>
      <c r="D16" s="83">
        <v>1</v>
      </c>
      <c r="E16" s="83">
        <v>3</v>
      </c>
      <c r="F16" s="83">
        <v>10</v>
      </c>
      <c r="G16" s="83">
        <v>100</v>
      </c>
      <c r="H16" s="83">
        <v>2221</v>
      </c>
      <c r="I16" s="83">
        <f t="shared" si="0"/>
        <v>2335</v>
      </c>
      <c r="J16" s="82">
        <f t="shared" si="1"/>
        <v>579</v>
      </c>
      <c r="K16" s="82"/>
      <c r="L16" s="82">
        <v>0</v>
      </c>
      <c r="M16" s="83">
        <v>0</v>
      </c>
      <c r="N16" s="83">
        <v>0</v>
      </c>
      <c r="O16" s="83">
        <v>0</v>
      </c>
      <c r="P16" s="83">
        <v>14</v>
      </c>
      <c r="Q16" s="21">
        <f t="shared" si="5"/>
        <v>14</v>
      </c>
      <c r="R16" s="21">
        <f t="shared" si="6"/>
        <v>565</v>
      </c>
      <c r="S16" s="20">
        <f t="shared" si="2"/>
        <v>2914</v>
      </c>
      <c r="T16" s="20">
        <f t="shared" si="3"/>
        <v>1</v>
      </c>
      <c r="U16" s="20">
        <f t="shared" si="10"/>
        <v>3</v>
      </c>
      <c r="V16" s="20">
        <f t="shared" si="13"/>
        <v>10</v>
      </c>
      <c r="W16" s="20">
        <f t="shared" si="11"/>
        <v>100</v>
      </c>
      <c r="X16" s="20">
        <f t="shared" si="12"/>
        <v>2235</v>
      </c>
      <c r="Y16" s="20">
        <f t="shared" si="7"/>
        <v>2349</v>
      </c>
      <c r="Z16" s="20">
        <f t="shared" si="8"/>
        <v>565</v>
      </c>
      <c r="AA16" s="20"/>
    </row>
    <row r="17" s="6" customFormat="1" ht="15" spans="1:27">
      <c r="A17" s="18">
        <f t="shared" si="9"/>
        <v>11</v>
      </c>
      <c r="B17" s="19" t="s">
        <v>27</v>
      </c>
      <c r="C17" s="82">
        <v>1473</v>
      </c>
      <c r="D17" s="83">
        <v>5</v>
      </c>
      <c r="E17" s="83">
        <v>10</v>
      </c>
      <c r="F17" s="83">
        <v>30</v>
      </c>
      <c r="G17" s="83">
        <v>40</v>
      </c>
      <c r="H17" s="83">
        <v>700</v>
      </c>
      <c r="I17" s="83">
        <f t="shared" si="0"/>
        <v>785</v>
      </c>
      <c r="J17" s="82">
        <f t="shared" si="1"/>
        <v>688</v>
      </c>
      <c r="K17" s="82"/>
      <c r="L17" s="82">
        <v>0</v>
      </c>
      <c r="M17" s="83">
        <v>0</v>
      </c>
      <c r="N17" s="83">
        <v>0</v>
      </c>
      <c r="O17" s="83">
        <v>0</v>
      </c>
      <c r="P17" s="83">
        <v>2</v>
      </c>
      <c r="Q17" s="21">
        <v>2</v>
      </c>
      <c r="R17" s="21">
        <f t="shared" si="6"/>
        <v>686</v>
      </c>
      <c r="S17" s="20">
        <f t="shared" si="2"/>
        <v>1473</v>
      </c>
      <c r="T17" s="20">
        <f t="shared" si="3"/>
        <v>5</v>
      </c>
      <c r="U17" s="20">
        <f t="shared" si="10"/>
        <v>10</v>
      </c>
      <c r="V17" s="20">
        <f t="shared" si="13"/>
        <v>30</v>
      </c>
      <c r="W17" s="20">
        <f t="shared" si="11"/>
        <v>40</v>
      </c>
      <c r="X17" s="20">
        <f t="shared" si="12"/>
        <v>702</v>
      </c>
      <c r="Y17" s="20">
        <f t="shared" si="7"/>
        <v>787</v>
      </c>
      <c r="Z17" s="20">
        <f t="shared" si="8"/>
        <v>686</v>
      </c>
      <c r="AA17" s="20"/>
    </row>
    <row r="18" s="6" customFormat="1" ht="22.5" spans="1:27">
      <c r="A18" s="18">
        <f t="shared" si="9"/>
        <v>12</v>
      </c>
      <c r="B18" s="19" t="s">
        <v>28</v>
      </c>
      <c r="C18" s="82">
        <v>3705</v>
      </c>
      <c r="D18" s="83">
        <v>1</v>
      </c>
      <c r="E18" s="83">
        <v>2</v>
      </c>
      <c r="F18" s="83">
        <v>100</v>
      </c>
      <c r="G18" s="83">
        <v>120</v>
      </c>
      <c r="H18" s="83">
        <v>2789</v>
      </c>
      <c r="I18" s="83">
        <f t="shared" si="0"/>
        <v>3012</v>
      </c>
      <c r="J18" s="82">
        <f t="shared" si="1"/>
        <v>693</v>
      </c>
      <c r="K18" s="82"/>
      <c r="L18" s="82">
        <v>0</v>
      </c>
      <c r="M18" s="83">
        <v>0</v>
      </c>
      <c r="N18" s="83">
        <v>0</v>
      </c>
      <c r="O18" s="83">
        <v>0</v>
      </c>
      <c r="P18" s="83">
        <v>34</v>
      </c>
      <c r="Q18" s="21">
        <f t="shared" si="5"/>
        <v>34</v>
      </c>
      <c r="R18" s="21">
        <f t="shared" si="6"/>
        <v>659</v>
      </c>
      <c r="S18" s="20">
        <f t="shared" si="2"/>
        <v>3705</v>
      </c>
      <c r="T18" s="20">
        <f t="shared" si="3"/>
        <v>1</v>
      </c>
      <c r="U18" s="20">
        <f t="shared" si="10"/>
        <v>2</v>
      </c>
      <c r="V18" s="20">
        <f t="shared" si="13"/>
        <v>100</v>
      </c>
      <c r="W18" s="20">
        <f t="shared" si="11"/>
        <v>120</v>
      </c>
      <c r="X18" s="20">
        <f t="shared" si="12"/>
        <v>2823</v>
      </c>
      <c r="Y18" s="20">
        <f t="shared" si="7"/>
        <v>3046</v>
      </c>
      <c r="Z18" s="20">
        <f t="shared" si="8"/>
        <v>659</v>
      </c>
      <c r="AA18" s="20"/>
    </row>
    <row r="19" s="6" customFormat="1" ht="15" spans="1:27">
      <c r="A19" s="18">
        <f t="shared" si="9"/>
        <v>13</v>
      </c>
      <c r="B19" s="19" t="s">
        <v>29</v>
      </c>
      <c r="C19" s="82">
        <v>1454</v>
      </c>
      <c r="D19" s="83">
        <v>2</v>
      </c>
      <c r="E19" s="83">
        <v>2</v>
      </c>
      <c r="F19" s="83">
        <v>10</v>
      </c>
      <c r="G19" s="83">
        <v>20</v>
      </c>
      <c r="H19" s="83">
        <v>890</v>
      </c>
      <c r="I19" s="83">
        <f t="shared" si="0"/>
        <v>924</v>
      </c>
      <c r="J19" s="82">
        <f t="shared" si="1"/>
        <v>530</v>
      </c>
      <c r="K19" s="82"/>
      <c r="L19" s="82">
        <v>0</v>
      </c>
      <c r="M19" s="83">
        <v>0</v>
      </c>
      <c r="N19" s="83">
        <v>0</v>
      </c>
      <c r="O19" s="83">
        <v>0</v>
      </c>
      <c r="P19" s="83">
        <v>2</v>
      </c>
      <c r="Q19" s="21">
        <f t="shared" si="5"/>
        <v>2</v>
      </c>
      <c r="R19" s="21">
        <f t="shared" si="6"/>
        <v>528</v>
      </c>
      <c r="S19" s="20">
        <f t="shared" si="2"/>
        <v>1454</v>
      </c>
      <c r="T19" s="20">
        <f t="shared" si="3"/>
        <v>2</v>
      </c>
      <c r="U19" s="20">
        <f t="shared" si="10"/>
        <v>2</v>
      </c>
      <c r="V19" s="20">
        <f t="shared" si="13"/>
        <v>10</v>
      </c>
      <c r="W19" s="20">
        <f t="shared" si="11"/>
        <v>20</v>
      </c>
      <c r="X19" s="20">
        <f t="shared" si="12"/>
        <v>892</v>
      </c>
      <c r="Y19" s="20">
        <f t="shared" si="7"/>
        <v>926</v>
      </c>
      <c r="Z19" s="20">
        <f t="shared" si="8"/>
        <v>528</v>
      </c>
      <c r="AA19" s="20"/>
    </row>
    <row r="20" s="6" customFormat="1" ht="15" spans="1:27">
      <c r="A20" s="18">
        <f t="shared" si="9"/>
        <v>14</v>
      </c>
      <c r="B20" s="19" t="s">
        <v>30</v>
      </c>
      <c r="C20" s="82">
        <v>3167</v>
      </c>
      <c r="D20" s="83">
        <v>4</v>
      </c>
      <c r="E20" s="83">
        <v>4</v>
      </c>
      <c r="F20" s="83">
        <v>20</v>
      </c>
      <c r="G20" s="83">
        <v>20</v>
      </c>
      <c r="H20" s="83">
        <v>2710</v>
      </c>
      <c r="I20" s="83">
        <f t="shared" si="0"/>
        <v>2758</v>
      </c>
      <c r="J20" s="82">
        <f t="shared" si="1"/>
        <v>409</v>
      </c>
      <c r="K20" s="82"/>
      <c r="L20" s="82">
        <v>0</v>
      </c>
      <c r="M20" s="83">
        <v>0</v>
      </c>
      <c r="N20" s="83">
        <v>0</v>
      </c>
      <c r="O20" s="83">
        <v>0</v>
      </c>
      <c r="P20" s="83">
        <v>5</v>
      </c>
      <c r="Q20" s="21">
        <f t="shared" si="5"/>
        <v>5</v>
      </c>
      <c r="R20" s="21">
        <f t="shared" si="6"/>
        <v>404</v>
      </c>
      <c r="S20" s="20">
        <f t="shared" si="2"/>
        <v>3167</v>
      </c>
      <c r="T20" s="20">
        <f t="shared" si="3"/>
        <v>4</v>
      </c>
      <c r="U20" s="20">
        <f t="shared" si="10"/>
        <v>4</v>
      </c>
      <c r="V20" s="20">
        <f t="shared" si="13"/>
        <v>20</v>
      </c>
      <c r="W20" s="20">
        <f t="shared" si="11"/>
        <v>20</v>
      </c>
      <c r="X20" s="20">
        <f t="shared" si="12"/>
        <v>2715</v>
      </c>
      <c r="Y20" s="20">
        <f t="shared" si="7"/>
        <v>2763</v>
      </c>
      <c r="Z20" s="20">
        <f t="shared" si="8"/>
        <v>404</v>
      </c>
      <c r="AA20" s="20"/>
    </row>
    <row r="21" s="6" customFormat="1" ht="15" spans="1:27">
      <c r="A21" s="18">
        <f t="shared" si="9"/>
        <v>15</v>
      </c>
      <c r="B21" s="19" t="s">
        <v>31</v>
      </c>
      <c r="C21" s="82">
        <v>3036</v>
      </c>
      <c r="D21" s="83">
        <v>5</v>
      </c>
      <c r="E21" s="83">
        <v>4</v>
      </c>
      <c r="F21" s="83">
        <v>30</v>
      </c>
      <c r="G21" s="83">
        <v>20</v>
      </c>
      <c r="H21" s="83">
        <v>2536</v>
      </c>
      <c r="I21" s="83">
        <f t="shared" si="0"/>
        <v>2595</v>
      </c>
      <c r="J21" s="82">
        <f t="shared" si="1"/>
        <v>441</v>
      </c>
      <c r="K21" s="82"/>
      <c r="L21" s="82">
        <v>0</v>
      </c>
      <c r="M21" s="83">
        <v>0</v>
      </c>
      <c r="N21" s="83">
        <v>0</v>
      </c>
      <c r="O21" s="83">
        <v>0</v>
      </c>
      <c r="P21" s="83">
        <v>56</v>
      </c>
      <c r="Q21" s="21">
        <f t="shared" si="5"/>
        <v>56</v>
      </c>
      <c r="R21" s="21">
        <f t="shared" si="6"/>
        <v>385</v>
      </c>
      <c r="S21" s="20">
        <f t="shared" si="2"/>
        <v>3036</v>
      </c>
      <c r="T21" s="20">
        <f t="shared" si="3"/>
        <v>5</v>
      </c>
      <c r="U21" s="20">
        <f t="shared" si="10"/>
        <v>4</v>
      </c>
      <c r="V21" s="20">
        <f t="shared" si="13"/>
        <v>30</v>
      </c>
      <c r="W21" s="20">
        <f t="shared" si="11"/>
        <v>20</v>
      </c>
      <c r="X21" s="20">
        <f t="shared" si="12"/>
        <v>2592</v>
      </c>
      <c r="Y21" s="20">
        <f t="shared" si="7"/>
        <v>2651</v>
      </c>
      <c r="Z21" s="20">
        <f t="shared" si="8"/>
        <v>385</v>
      </c>
      <c r="AA21" s="20"/>
    </row>
    <row r="22" s="6" customFormat="1" ht="15" spans="1:27">
      <c r="A22" s="18">
        <f t="shared" si="9"/>
        <v>16</v>
      </c>
      <c r="B22" s="19" t="s">
        <v>32</v>
      </c>
      <c r="C22" s="82">
        <v>2776</v>
      </c>
      <c r="D22" s="83">
        <v>2</v>
      </c>
      <c r="E22" s="83">
        <v>3</v>
      </c>
      <c r="F22" s="83">
        <v>25</v>
      </c>
      <c r="G22" s="83">
        <v>30</v>
      </c>
      <c r="H22" s="83">
        <v>2557</v>
      </c>
      <c r="I22" s="83">
        <f t="shared" si="0"/>
        <v>2617</v>
      </c>
      <c r="J22" s="82">
        <f t="shared" si="1"/>
        <v>159</v>
      </c>
      <c r="K22" s="82"/>
      <c r="L22" s="82">
        <v>0</v>
      </c>
      <c r="M22" s="83">
        <v>0</v>
      </c>
      <c r="N22" s="83">
        <v>0</v>
      </c>
      <c r="O22" s="83">
        <v>0</v>
      </c>
      <c r="P22" s="83">
        <v>2</v>
      </c>
      <c r="Q22" s="21">
        <f t="shared" si="5"/>
        <v>2</v>
      </c>
      <c r="R22" s="21">
        <f t="shared" si="6"/>
        <v>157</v>
      </c>
      <c r="S22" s="20">
        <f t="shared" si="2"/>
        <v>2776</v>
      </c>
      <c r="T22" s="20">
        <f t="shared" si="3"/>
        <v>2</v>
      </c>
      <c r="U22" s="20">
        <f t="shared" si="10"/>
        <v>3</v>
      </c>
      <c r="V22" s="20">
        <f t="shared" si="13"/>
        <v>25</v>
      </c>
      <c r="W22" s="20">
        <f t="shared" si="11"/>
        <v>30</v>
      </c>
      <c r="X22" s="20">
        <f t="shared" si="12"/>
        <v>2559</v>
      </c>
      <c r="Y22" s="20">
        <f t="shared" si="7"/>
        <v>2619</v>
      </c>
      <c r="Z22" s="20">
        <f t="shared" si="8"/>
        <v>157</v>
      </c>
      <c r="AA22" s="20"/>
    </row>
    <row r="23" s="6" customFormat="1" ht="15" spans="1:27">
      <c r="A23" s="18">
        <f t="shared" si="9"/>
        <v>17</v>
      </c>
      <c r="B23" s="19" t="s">
        <v>33</v>
      </c>
      <c r="C23" s="82">
        <v>1805</v>
      </c>
      <c r="D23" s="83">
        <v>5</v>
      </c>
      <c r="E23" s="83">
        <v>10</v>
      </c>
      <c r="F23" s="83">
        <v>60</v>
      </c>
      <c r="G23" s="83">
        <v>50</v>
      </c>
      <c r="H23" s="83">
        <v>1332</v>
      </c>
      <c r="I23" s="83">
        <f t="shared" si="0"/>
        <v>1457</v>
      </c>
      <c r="J23" s="82">
        <f t="shared" si="1"/>
        <v>348</v>
      </c>
      <c r="K23" s="82"/>
      <c r="L23" s="82">
        <v>0</v>
      </c>
      <c r="M23" s="83">
        <v>0</v>
      </c>
      <c r="N23" s="83">
        <v>0</v>
      </c>
      <c r="O23" s="83">
        <v>0</v>
      </c>
      <c r="P23" s="83">
        <v>1</v>
      </c>
      <c r="Q23" s="21">
        <f t="shared" si="5"/>
        <v>1</v>
      </c>
      <c r="R23" s="21">
        <f t="shared" si="6"/>
        <v>347</v>
      </c>
      <c r="S23" s="20">
        <f t="shared" si="2"/>
        <v>1805</v>
      </c>
      <c r="T23" s="20">
        <f t="shared" si="3"/>
        <v>5</v>
      </c>
      <c r="U23" s="20">
        <f t="shared" si="10"/>
        <v>10</v>
      </c>
      <c r="V23" s="20">
        <f t="shared" si="13"/>
        <v>60</v>
      </c>
      <c r="W23" s="20">
        <f t="shared" si="11"/>
        <v>50</v>
      </c>
      <c r="X23" s="20">
        <f t="shared" si="12"/>
        <v>1333</v>
      </c>
      <c r="Y23" s="20">
        <f t="shared" si="7"/>
        <v>1458</v>
      </c>
      <c r="Z23" s="20">
        <f t="shared" si="8"/>
        <v>347</v>
      </c>
      <c r="AA23" s="20"/>
    </row>
    <row r="24" s="6" customFormat="1" ht="15" spans="1:27">
      <c r="A24" s="18">
        <f t="shared" si="9"/>
        <v>18</v>
      </c>
      <c r="B24" s="19" t="s">
        <v>34</v>
      </c>
      <c r="C24" s="82">
        <v>1075</v>
      </c>
      <c r="D24" s="113" t="s">
        <v>60</v>
      </c>
      <c r="E24" s="83">
        <v>0</v>
      </c>
      <c r="F24" s="83">
        <v>0</v>
      </c>
      <c r="G24" s="83"/>
      <c r="H24" s="83">
        <v>600</v>
      </c>
      <c r="I24" s="83">
        <f t="shared" si="0"/>
        <v>600</v>
      </c>
      <c r="J24" s="82">
        <f t="shared" si="1"/>
        <v>475</v>
      </c>
      <c r="K24" s="82"/>
      <c r="L24" s="82">
        <v>0</v>
      </c>
      <c r="M24" s="83">
        <v>0</v>
      </c>
      <c r="N24" s="83">
        <v>0</v>
      </c>
      <c r="O24" s="83">
        <v>0</v>
      </c>
      <c r="P24" s="83">
        <v>1</v>
      </c>
      <c r="Q24" s="21">
        <f t="shared" si="5"/>
        <v>1</v>
      </c>
      <c r="R24" s="21">
        <f t="shared" si="6"/>
        <v>474</v>
      </c>
      <c r="S24" s="20">
        <f t="shared" si="2"/>
        <v>1075</v>
      </c>
      <c r="T24" s="20">
        <f t="shared" si="3"/>
        <v>0</v>
      </c>
      <c r="U24" s="20">
        <f t="shared" si="10"/>
        <v>0</v>
      </c>
      <c r="V24" s="20">
        <f t="shared" si="13"/>
        <v>0</v>
      </c>
      <c r="W24" s="20">
        <f t="shared" si="11"/>
        <v>0</v>
      </c>
      <c r="X24" s="20">
        <f t="shared" si="12"/>
        <v>601</v>
      </c>
      <c r="Y24" s="20">
        <f t="shared" si="7"/>
        <v>601</v>
      </c>
      <c r="Z24" s="20">
        <f t="shared" si="8"/>
        <v>474</v>
      </c>
      <c r="AA24" s="20"/>
    </row>
    <row r="25" s="9" customFormat="1" ht="21" customHeight="1" spans="1:27">
      <c r="A25" s="84" t="s">
        <v>35</v>
      </c>
      <c r="B25" s="85"/>
      <c r="C25" s="86">
        <f>SUM(C7:C24)</f>
        <v>60447</v>
      </c>
      <c r="D25" s="86">
        <f t="shared" ref="D25:Z25" si="14">SUM(D7:D24)</f>
        <v>110</v>
      </c>
      <c r="E25" s="86">
        <f t="shared" si="14"/>
        <v>262</v>
      </c>
      <c r="F25" s="86">
        <f t="shared" si="14"/>
        <v>3497</v>
      </c>
      <c r="G25" s="86">
        <f t="shared" si="14"/>
        <v>4113</v>
      </c>
      <c r="H25" s="86">
        <f t="shared" si="14"/>
        <v>43236</v>
      </c>
      <c r="I25" s="86">
        <f t="shared" si="14"/>
        <v>51218</v>
      </c>
      <c r="J25" s="95">
        <f t="shared" si="14"/>
        <v>9229</v>
      </c>
      <c r="K25" s="86">
        <f t="shared" si="14"/>
        <v>0</v>
      </c>
      <c r="L25" s="86">
        <f t="shared" si="14"/>
        <v>0</v>
      </c>
      <c r="M25" s="86">
        <f t="shared" si="14"/>
        <v>0</v>
      </c>
      <c r="N25" s="86">
        <f t="shared" si="14"/>
        <v>0</v>
      </c>
      <c r="O25" s="86">
        <f t="shared" si="14"/>
        <v>0</v>
      </c>
      <c r="P25" s="86">
        <f t="shared" si="14"/>
        <v>565</v>
      </c>
      <c r="Q25" s="86">
        <f t="shared" si="14"/>
        <v>565</v>
      </c>
      <c r="R25" s="86">
        <f t="shared" si="14"/>
        <v>8664</v>
      </c>
      <c r="S25" s="86">
        <f t="shared" si="14"/>
        <v>60447</v>
      </c>
      <c r="T25" s="86">
        <f t="shared" si="14"/>
        <v>110</v>
      </c>
      <c r="U25" s="86">
        <f t="shared" si="14"/>
        <v>262</v>
      </c>
      <c r="V25" s="86">
        <f t="shared" si="14"/>
        <v>3497</v>
      </c>
      <c r="W25" s="86">
        <f t="shared" si="14"/>
        <v>4113</v>
      </c>
      <c r="X25" s="86">
        <f t="shared" si="14"/>
        <v>43801</v>
      </c>
      <c r="Y25" s="86">
        <f t="shared" si="14"/>
        <v>51783</v>
      </c>
      <c r="Z25" s="95">
        <f t="shared" si="14"/>
        <v>8664</v>
      </c>
      <c r="AA25" s="106"/>
    </row>
    <row r="26" ht="21.95" customHeight="1" spans="1:27">
      <c r="A26" s="84" t="s">
        <v>61</v>
      </c>
      <c r="B26" s="85"/>
      <c r="C26" s="87">
        <f>I25/C25*100</f>
        <v>84.7320793422337</v>
      </c>
      <c r="D26" s="88"/>
      <c r="E26" s="88"/>
      <c r="F26" s="88"/>
      <c r="G26" s="88"/>
      <c r="H26" s="88"/>
      <c r="I26" s="88"/>
      <c r="J26" s="96"/>
      <c r="K26" s="97"/>
      <c r="L26" s="98"/>
      <c r="M26" s="98"/>
      <c r="N26" s="98"/>
      <c r="O26" s="98"/>
      <c r="P26" s="98"/>
      <c r="Q26" s="98"/>
      <c r="R26" s="100"/>
      <c r="S26" s="101">
        <f>Y25/S25*100</f>
        <v>85.6667824705941</v>
      </c>
      <c r="T26" s="102"/>
      <c r="U26" s="102"/>
      <c r="V26" s="102"/>
      <c r="W26" s="102"/>
      <c r="X26" s="102"/>
      <c r="Y26" s="102"/>
      <c r="Z26" s="107"/>
      <c r="AA26" s="106"/>
    </row>
    <row r="27" ht="21.95" customHeight="1" spans="1:27">
      <c r="A27" s="89"/>
      <c r="B27" s="90"/>
      <c r="C27" s="91"/>
      <c r="D27" s="91"/>
      <c r="E27" s="91"/>
      <c r="F27" s="91"/>
      <c r="G27" s="91"/>
      <c r="H27" s="91"/>
      <c r="I27" s="91"/>
      <c r="J27" s="91"/>
      <c r="K27" s="99"/>
      <c r="L27" s="99"/>
      <c r="M27" s="99"/>
      <c r="N27" s="99"/>
      <c r="O27" s="99"/>
      <c r="P27" s="99"/>
      <c r="Q27" s="99"/>
      <c r="R27" s="99"/>
      <c r="S27" s="103"/>
      <c r="T27" s="103"/>
      <c r="U27" s="103"/>
      <c r="V27" s="103"/>
      <c r="W27" s="103"/>
      <c r="X27" s="103"/>
      <c r="Y27" s="103"/>
      <c r="Z27" s="103"/>
      <c r="AA27" s="108"/>
    </row>
    <row r="28" ht="21.95" customHeight="1" spans="1:27">
      <c r="A28" s="89"/>
      <c r="B28" s="90"/>
      <c r="C28" s="91"/>
      <c r="D28" s="91"/>
      <c r="E28" s="91"/>
      <c r="F28" s="91"/>
      <c r="G28" s="92"/>
      <c r="H28" s="92"/>
      <c r="I28" s="91"/>
      <c r="J28" s="91"/>
      <c r="K28" s="99"/>
      <c r="L28" s="99"/>
      <c r="M28" s="99"/>
      <c r="N28" s="99"/>
      <c r="O28" s="99"/>
      <c r="P28" s="99"/>
      <c r="Q28" s="99"/>
      <c r="R28" s="99"/>
      <c r="S28" s="103"/>
      <c r="T28" s="103"/>
      <c r="U28" s="103"/>
      <c r="V28" s="103"/>
      <c r="W28" s="103"/>
      <c r="X28" s="103"/>
      <c r="Y28" s="103"/>
      <c r="Z28" s="103"/>
      <c r="AA28" s="108"/>
    </row>
    <row r="29" ht="21.95" customHeight="1" spans="1:27">
      <c r="A29" s="89"/>
      <c r="B29" s="90"/>
      <c r="C29" s="91"/>
      <c r="D29" s="91"/>
      <c r="E29" s="91"/>
      <c r="F29" s="91"/>
      <c r="G29" s="92"/>
      <c r="H29" s="92"/>
      <c r="I29" s="91"/>
      <c r="J29" s="91"/>
      <c r="K29" s="99"/>
      <c r="L29" s="99"/>
      <c r="M29" s="99"/>
      <c r="N29" s="99"/>
      <c r="O29" s="99"/>
      <c r="P29" s="99"/>
      <c r="Q29" s="99"/>
      <c r="R29" s="99"/>
      <c r="S29" s="103"/>
      <c r="T29" s="103"/>
      <c r="U29" s="103"/>
      <c r="V29" s="103"/>
      <c r="W29" s="103"/>
      <c r="X29" s="103"/>
      <c r="Y29" s="103"/>
      <c r="Z29" s="103"/>
      <c r="AA29" s="108"/>
    </row>
    <row r="30" spans="2:27">
      <c r="B30" s="8"/>
      <c r="G30" s="93"/>
      <c r="H30" s="93"/>
      <c r="W30" s="104" t="s">
        <v>36</v>
      </c>
      <c r="X30" s="104"/>
      <c r="Y30" s="104"/>
      <c r="Z30" s="104"/>
      <c r="AA30" s="104"/>
    </row>
    <row r="31" spans="2:27">
      <c r="B31" s="8"/>
      <c r="G31" s="93"/>
      <c r="H31" s="93"/>
      <c r="W31" s="104" t="s">
        <v>37</v>
      </c>
      <c r="X31" s="104"/>
      <c r="Y31" s="104"/>
      <c r="Z31" s="104"/>
      <c r="AA31" s="104"/>
    </row>
    <row r="32" spans="2:25">
      <c r="B32" s="8"/>
      <c r="G32" s="93"/>
      <c r="H32" s="93"/>
      <c r="W32" s="8"/>
      <c r="X32" s="8"/>
      <c r="Y32" s="8"/>
    </row>
    <row r="33" spans="2:25">
      <c r="B33" s="8"/>
      <c r="G33" s="93"/>
      <c r="H33" s="93"/>
      <c r="W33" s="8"/>
      <c r="X33" s="8"/>
      <c r="Y33" s="8"/>
    </row>
    <row r="34" spans="2:25">
      <c r="B34" s="8"/>
      <c r="W34" s="8"/>
      <c r="X34" s="8"/>
      <c r="Y34" s="8"/>
    </row>
    <row r="35" spans="2:27">
      <c r="B35" s="8"/>
      <c r="W35" s="105" t="s">
        <v>38</v>
      </c>
      <c r="X35" s="105"/>
      <c r="Y35" s="105"/>
      <c r="Z35" s="105"/>
      <c r="AA35" s="105"/>
    </row>
    <row r="36" ht="11.45" customHeight="1" spans="2:27">
      <c r="B36" s="8"/>
      <c r="W36" s="104" t="s">
        <v>39</v>
      </c>
      <c r="X36" s="104"/>
      <c r="Y36" s="104"/>
      <c r="Z36" s="104"/>
      <c r="AA36" s="104"/>
    </row>
    <row r="37" s="8" customFormat="1" spans="1:30">
      <c r="A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AA37" s="10"/>
      <c r="AB37" s="10"/>
      <c r="AC37" s="10"/>
      <c r="AD37" s="10"/>
    </row>
    <row r="38" s="8" customFormat="1" spans="1:30">
      <c r="A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AA38" s="10"/>
      <c r="AB38" s="10"/>
      <c r="AC38" s="10"/>
      <c r="AD38" s="10"/>
    </row>
    <row r="39" s="8" customFormat="1" spans="1:30">
      <c r="A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AA39" s="10"/>
      <c r="AB39" s="10"/>
      <c r="AC39" s="10"/>
      <c r="AD39" s="10"/>
    </row>
    <row r="40" s="8" customFormat="1" spans="1:30">
      <c r="A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AA40" s="10"/>
      <c r="AB40" s="10"/>
      <c r="AC40" s="10"/>
      <c r="AD40" s="10"/>
    </row>
    <row r="41" s="8" customFormat="1" spans="1:30">
      <c r="A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AA41" s="10"/>
      <c r="AB41" s="10"/>
      <c r="AC41" s="10"/>
      <c r="AD41" s="10"/>
    </row>
    <row r="42" s="8" customFormat="1" spans="1:30">
      <c r="A42" s="10"/>
      <c r="C42" s="10"/>
      <c r="D42" s="82">
        <v>13711</v>
      </c>
      <c r="E42" s="10"/>
      <c r="F42" s="82">
        <v>15151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AA42" s="10"/>
      <c r="AB42" s="10"/>
      <c r="AC42" s="10"/>
      <c r="AD42" s="10"/>
    </row>
    <row r="43" s="8" customFormat="1" spans="1:30">
      <c r="A43" s="10"/>
      <c r="C43" s="10"/>
      <c r="D43" s="82">
        <v>4834</v>
      </c>
      <c r="E43" s="10"/>
      <c r="F43" s="82">
        <v>6289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AA43" s="10"/>
      <c r="AB43" s="10"/>
      <c r="AC43" s="10"/>
      <c r="AD43" s="10"/>
    </row>
    <row r="44" s="8" customFormat="1" spans="1:30">
      <c r="A44" s="10"/>
      <c r="C44" s="10"/>
      <c r="D44" s="82">
        <v>2301</v>
      </c>
      <c r="E44" s="10"/>
      <c r="F44" s="82">
        <v>2579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AA44" s="10"/>
      <c r="AB44" s="10"/>
      <c r="AC44" s="10"/>
      <c r="AD44" s="10"/>
    </row>
    <row r="45" s="8" customFormat="1" spans="1:30">
      <c r="A45" s="10"/>
      <c r="C45" s="10"/>
      <c r="D45" s="82">
        <v>4984</v>
      </c>
      <c r="E45" s="10"/>
      <c r="F45" s="82">
        <v>5299</v>
      </c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AA45" s="10"/>
      <c r="AB45" s="10"/>
      <c r="AC45" s="10"/>
      <c r="AD45" s="10"/>
    </row>
    <row r="46" s="8" customFormat="1" spans="1:30">
      <c r="A46" s="10"/>
      <c r="C46" s="10"/>
      <c r="D46" s="82">
        <v>1428</v>
      </c>
      <c r="E46" s="10"/>
      <c r="F46" s="82">
        <v>1722</v>
      </c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AA46" s="10"/>
      <c r="AB46" s="10"/>
      <c r="AC46" s="10"/>
      <c r="AD46" s="10"/>
    </row>
    <row r="47" s="8" customFormat="1" spans="1:30">
      <c r="A47" s="10"/>
      <c r="C47" s="10"/>
      <c r="D47" s="82">
        <v>1016</v>
      </c>
      <c r="E47" s="10"/>
      <c r="F47" s="82">
        <v>1597</v>
      </c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AA47" s="10"/>
      <c r="AB47" s="10"/>
      <c r="AC47" s="10"/>
      <c r="AD47" s="10"/>
    </row>
    <row r="48" s="8" customFormat="1" spans="1:30">
      <c r="A48" s="10"/>
      <c r="C48" s="10"/>
      <c r="D48" s="82">
        <v>2330</v>
      </c>
      <c r="E48" s="10"/>
      <c r="F48" s="82">
        <v>2970</v>
      </c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AA48" s="10"/>
      <c r="AB48" s="10"/>
      <c r="AC48" s="10"/>
      <c r="AD48" s="10"/>
    </row>
    <row r="49" s="8" customFormat="1" spans="1:30">
      <c r="A49" s="10"/>
      <c r="C49" s="10"/>
      <c r="D49" s="82">
        <v>764</v>
      </c>
      <c r="E49" s="10"/>
      <c r="F49" s="82">
        <v>953</v>
      </c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AA49" s="10"/>
      <c r="AB49" s="10"/>
      <c r="AC49" s="10"/>
      <c r="AD49" s="10"/>
    </row>
    <row r="50" s="8" customFormat="1" spans="1:30">
      <c r="A50" s="10"/>
      <c r="C50" s="10"/>
      <c r="D50" s="82">
        <v>2110</v>
      </c>
      <c r="E50" s="10"/>
      <c r="F50" s="82">
        <v>2482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AA50" s="10"/>
      <c r="AB50" s="10"/>
      <c r="AC50" s="10"/>
      <c r="AD50" s="10"/>
    </row>
    <row r="51" s="8" customFormat="1" spans="1:30">
      <c r="A51" s="10"/>
      <c r="C51" s="10"/>
      <c r="D51" s="82">
        <v>2572</v>
      </c>
      <c r="E51" s="10"/>
      <c r="F51" s="82">
        <v>2914</v>
      </c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AA51" s="10"/>
      <c r="AB51" s="10"/>
      <c r="AC51" s="10"/>
      <c r="AD51" s="10"/>
    </row>
    <row r="52" s="8" customFormat="1" spans="1:30">
      <c r="A52" s="10"/>
      <c r="C52" s="10"/>
      <c r="D52" s="82">
        <v>1219</v>
      </c>
      <c r="E52" s="10"/>
      <c r="F52" s="82">
        <v>1473</v>
      </c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AA52" s="10"/>
      <c r="AB52" s="10"/>
      <c r="AC52" s="10"/>
      <c r="AD52" s="10"/>
    </row>
    <row r="53" spans="2:25">
      <c r="B53" s="8"/>
      <c r="D53" s="82">
        <v>2987</v>
      </c>
      <c r="F53" s="82">
        <v>3705</v>
      </c>
      <c r="W53" s="8"/>
      <c r="X53" s="8"/>
      <c r="Y53" s="8"/>
    </row>
    <row r="54" spans="2:27">
      <c r="B54" s="8"/>
      <c r="D54" s="82">
        <v>1348</v>
      </c>
      <c r="F54" s="82">
        <v>1454</v>
      </c>
      <c r="M54" s="52"/>
      <c r="N54" s="52"/>
      <c r="O54" s="52"/>
      <c r="P54" s="52"/>
      <c r="Q54" s="52"/>
      <c r="R54" s="52"/>
      <c r="S54" s="74" t="s">
        <v>40</v>
      </c>
      <c r="T54" s="74"/>
      <c r="U54" s="74"/>
      <c r="V54" s="74"/>
      <c r="W54" s="74"/>
      <c r="X54" s="74"/>
      <c r="Y54" s="74"/>
      <c r="Z54" s="74"/>
      <c r="AA54" s="74"/>
    </row>
    <row r="55" spans="2:27">
      <c r="B55" s="8"/>
      <c r="D55" s="82">
        <v>2869</v>
      </c>
      <c r="F55" s="82">
        <v>3167</v>
      </c>
      <c r="M55" s="52"/>
      <c r="N55" s="52"/>
      <c r="O55" s="52"/>
      <c r="P55" s="52"/>
      <c r="Q55" s="52"/>
      <c r="R55" s="52"/>
      <c r="S55" s="74"/>
      <c r="T55" s="74"/>
      <c r="U55" s="74"/>
      <c r="V55" s="74"/>
      <c r="W55" s="74"/>
      <c r="X55" s="74"/>
      <c r="Y55" s="74"/>
      <c r="Z55" s="74"/>
      <c r="AA55" s="74"/>
    </row>
    <row r="56" spans="4:27">
      <c r="D56" s="82">
        <v>2412</v>
      </c>
      <c r="F56" s="82">
        <v>3036</v>
      </c>
      <c r="M56" s="52"/>
      <c r="N56" s="52"/>
      <c r="O56" s="52"/>
      <c r="P56" s="52"/>
      <c r="Q56" s="52"/>
      <c r="R56" s="52"/>
      <c r="S56" s="74" t="s">
        <v>41</v>
      </c>
      <c r="T56" s="74"/>
      <c r="U56" s="74"/>
      <c r="V56" s="74"/>
      <c r="W56" s="74"/>
      <c r="X56" s="74"/>
      <c r="Y56" s="74"/>
      <c r="Z56" s="74"/>
      <c r="AA56" s="74"/>
    </row>
    <row r="57" ht="20.25" customHeight="1" spans="2:27">
      <c r="B57" s="8"/>
      <c r="D57" s="82">
        <v>2226</v>
      </c>
      <c r="F57" s="82">
        <v>2776</v>
      </c>
      <c r="S57" s="75" t="s">
        <v>37</v>
      </c>
      <c r="T57" s="75"/>
      <c r="U57" s="75"/>
      <c r="V57" s="75"/>
      <c r="W57" s="75"/>
      <c r="X57" s="75"/>
      <c r="Y57" s="75"/>
      <c r="Z57" s="75"/>
      <c r="AA57" s="75"/>
    </row>
    <row r="58" spans="2:27">
      <c r="B58" s="8"/>
      <c r="D58" s="82">
        <v>1027</v>
      </c>
      <c r="F58" s="82">
        <v>1805</v>
      </c>
      <c r="S58" s="74"/>
      <c r="T58" s="74"/>
      <c r="U58" s="74"/>
      <c r="V58" s="74"/>
      <c r="W58" s="74"/>
      <c r="X58" s="74"/>
      <c r="Y58" s="74"/>
      <c r="Z58" s="74"/>
      <c r="AA58" s="74"/>
    </row>
    <row r="59" spans="2:27">
      <c r="B59" s="8"/>
      <c r="D59" s="82">
        <v>1697</v>
      </c>
      <c r="F59" s="82">
        <v>1075</v>
      </c>
      <c r="S59" s="74"/>
      <c r="T59" s="74"/>
      <c r="U59" s="74"/>
      <c r="V59" s="74"/>
      <c r="W59" s="74"/>
      <c r="X59" s="74"/>
      <c r="Y59" s="74"/>
      <c r="Z59" s="74"/>
      <c r="AA59" s="74"/>
    </row>
    <row r="60" spans="2:27">
      <c r="B60" s="8"/>
      <c r="S60" s="74"/>
      <c r="T60" s="74"/>
      <c r="U60" s="74"/>
      <c r="V60" s="74"/>
      <c r="W60" s="74"/>
      <c r="X60" s="74"/>
      <c r="Y60" s="74"/>
      <c r="Z60" s="74"/>
      <c r="AA60" s="74"/>
    </row>
    <row r="61" ht="15" spans="2:27">
      <c r="B61" s="8"/>
      <c r="S61" s="76" t="s">
        <v>42</v>
      </c>
      <c r="T61" s="76"/>
      <c r="U61" s="76"/>
      <c r="V61" s="76"/>
      <c r="W61" s="76"/>
      <c r="X61" s="76"/>
      <c r="Y61" s="76"/>
      <c r="Z61" s="76"/>
      <c r="AA61" s="76"/>
    </row>
    <row r="62" spans="2:27">
      <c r="B62" s="8"/>
      <c r="S62" s="77" t="s">
        <v>43</v>
      </c>
      <c r="T62" s="77"/>
      <c r="U62" s="77"/>
      <c r="V62" s="77"/>
      <c r="W62" s="74"/>
      <c r="X62" s="74"/>
      <c r="Y62" s="74"/>
      <c r="Z62" s="74"/>
      <c r="AA62" s="74"/>
    </row>
    <row r="63" spans="2:27">
      <c r="B63" s="8"/>
      <c r="S63" s="74" t="s">
        <v>44</v>
      </c>
      <c r="T63" s="74"/>
      <c r="U63" s="74"/>
      <c r="V63" s="74"/>
      <c r="W63" s="74"/>
      <c r="X63" s="74"/>
      <c r="Y63" s="74"/>
      <c r="Z63" s="74"/>
      <c r="AA63" s="74"/>
    </row>
    <row r="64" spans="2:25">
      <c r="B64" s="8"/>
      <c r="W64" s="8"/>
      <c r="X64" s="8"/>
      <c r="Y64" s="8"/>
    </row>
    <row r="65" spans="2:25">
      <c r="B65" s="8"/>
      <c r="W65" s="8"/>
      <c r="X65" s="8"/>
      <c r="Y65" s="8"/>
    </row>
    <row r="66" spans="2:25">
      <c r="B66" s="8"/>
      <c r="W66" s="8"/>
      <c r="X66" s="8"/>
      <c r="Y66" s="8"/>
    </row>
    <row r="67" spans="2:25">
      <c r="B67" s="8"/>
      <c r="W67" s="8"/>
      <c r="X67" s="8"/>
      <c r="Y67" s="8"/>
    </row>
    <row r="68" spans="2:25">
      <c r="B68" s="8"/>
      <c r="W68" s="8"/>
      <c r="X68" s="8"/>
      <c r="Y68" s="8"/>
    </row>
    <row r="69" spans="2:25">
      <c r="B69" s="8"/>
      <c r="W69" s="8"/>
      <c r="X69" s="8"/>
      <c r="Y69" s="8"/>
    </row>
    <row r="70" spans="2:25">
      <c r="B70" s="8"/>
      <c r="W70" s="8"/>
      <c r="X70" s="8"/>
      <c r="Y70" s="8"/>
    </row>
    <row r="71" s="8" customFormat="1" spans="1:30">
      <c r="A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AA71" s="10"/>
      <c r="AB71" s="10"/>
      <c r="AC71" s="10"/>
      <c r="AD71" s="10"/>
    </row>
    <row r="72" s="8" customFormat="1" spans="1:30">
      <c r="A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AA72" s="10"/>
      <c r="AB72" s="10"/>
      <c r="AC72" s="10"/>
      <c r="AD72" s="10"/>
    </row>
    <row r="73" s="8" customFormat="1" spans="1:30">
      <c r="A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AA73" s="10"/>
      <c r="AB73" s="10"/>
      <c r="AC73" s="10"/>
      <c r="AD73" s="10"/>
    </row>
    <row r="74" s="8" customFormat="1" spans="1:30">
      <c r="A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AA74" s="10"/>
      <c r="AB74" s="10"/>
      <c r="AC74" s="10"/>
      <c r="AD74" s="10"/>
    </row>
    <row r="75" s="8" customFormat="1" spans="1:30">
      <c r="A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AA75" s="10"/>
      <c r="AB75" s="10"/>
      <c r="AC75" s="10"/>
      <c r="AD75" s="10"/>
    </row>
    <row r="76" s="8" customFormat="1" spans="1:30">
      <c r="A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AA76" s="10"/>
      <c r="AB76" s="10"/>
      <c r="AC76" s="10"/>
      <c r="AD76" s="10"/>
    </row>
    <row r="77" s="8" customFormat="1" spans="1:30">
      <c r="A77" s="53"/>
      <c r="B77" s="54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AA77" s="10"/>
      <c r="AB77" s="10"/>
      <c r="AC77" s="10"/>
      <c r="AD77" s="10"/>
    </row>
    <row r="78" s="8" customFormat="1" spans="1:30">
      <c r="A78" s="55"/>
      <c r="B78" s="56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AA78" s="10"/>
      <c r="AB78" s="10"/>
      <c r="AC78" s="10"/>
      <c r="AD78" s="10"/>
    </row>
    <row r="79" s="8" customFormat="1" spans="1:30">
      <c r="A79" s="55"/>
      <c r="B79" s="56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AA79" s="10"/>
      <c r="AB79" s="10"/>
      <c r="AC79" s="10"/>
      <c r="AD79" s="10"/>
    </row>
    <row r="80" s="8" customFormat="1" spans="1:30">
      <c r="A80" s="55"/>
      <c r="B80" s="56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AA80" s="10"/>
      <c r="AB80" s="10"/>
      <c r="AC80" s="10"/>
      <c r="AD80" s="10"/>
    </row>
    <row r="81" s="8" customFormat="1" spans="1:30">
      <c r="A81" s="55"/>
      <c r="B81" s="56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AA81" s="10"/>
      <c r="AB81" s="10"/>
      <c r="AC81" s="10"/>
      <c r="AD81" s="10"/>
    </row>
    <row r="82" s="8" customFormat="1" spans="1:30">
      <c r="A82" s="55"/>
      <c r="B82" s="56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AA82" s="10"/>
      <c r="AB82" s="10"/>
      <c r="AC82" s="10"/>
      <c r="AD82" s="10"/>
    </row>
  </sheetData>
  <mergeCells count="33">
    <mergeCell ref="A1:AA1"/>
    <mergeCell ref="A2:AA2"/>
    <mergeCell ref="C4:J4"/>
    <mergeCell ref="K4:R4"/>
    <mergeCell ref="S4:Z4"/>
    <mergeCell ref="D5:J5"/>
    <mergeCell ref="L5:R5"/>
    <mergeCell ref="T5:Z5"/>
    <mergeCell ref="A25:B25"/>
    <mergeCell ref="A26:B26"/>
    <mergeCell ref="C26:J26"/>
    <mergeCell ref="K26:R26"/>
    <mergeCell ref="S26:Z26"/>
    <mergeCell ref="W30:AA30"/>
    <mergeCell ref="W31:AA31"/>
    <mergeCell ref="W35:AA35"/>
    <mergeCell ref="W36:AA36"/>
    <mergeCell ref="S54:AA54"/>
    <mergeCell ref="S55:AA55"/>
    <mergeCell ref="S56:AA56"/>
    <mergeCell ref="S57:AA57"/>
    <mergeCell ref="S58:AA58"/>
    <mergeCell ref="S59:AA59"/>
    <mergeCell ref="S60:AA60"/>
    <mergeCell ref="S61:AA61"/>
    <mergeCell ref="S62:AA62"/>
    <mergeCell ref="S63:AA63"/>
    <mergeCell ref="A4:A6"/>
    <mergeCell ref="B4:B6"/>
    <mergeCell ref="C5:C6"/>
    <mergeCell ref="K5:K6"/>
    <mergeCell ref="S5:S6"/>
    <mergeCell ref="AA4:AA6"/>
  </mergeCells>
  <pageMargins left="0.82" right="0.7" top="0.75" bottom="0.75" header="0.3" footer="0.3"/>
  <pageSetup paperSize="5" scale="65" orientation="landscape"/>
  <headerFooter/>
  <rowBreaks count="1" manualBreakCount="1">
    <brk id="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9"/>
  <sheetViews>
    <sheetView showGridLines="0" view="pageBreakPreview" zoomScaleNormal="100" workbookViewId="0">
      <selection activeCell="H25" sqref="H25"/>
    </sheetView>
  </sheetViews>
  <sheetFormatPr defaultColWidth="9.14285714285714" defaultRowHeight="14.25"/>
  <cols>
    <col min="1" max="1" width="4.85714285714286" style="10" customWidth="1"/>
    <col min="2" max="2" width="29.4285714285714" style="10" customWidth="1"/>
    <col min="3" max="3" width="9.14285714285714" style="10" customWidth="1"/>
    <col min="4" max="4" width="8.28571428571429" style="10" customWidth="1"/>
    <col min="5" max="5" width="9.42857142857143" style="10" customWidth="1"/>
    <col min="6" max="6" width="12.2857142857143" style="10" customWidth="1"/>
    <col min="7" max="7" width="10.1428571428571" style="10" customWidth="1"/>
    <col min="8" max="8" width="20.1428571428571" style="10" customWidth="1"/>
    <col min="9" max="9" width="13.2857142857143" style="10" customWidth="1"/>
    <col min="10" max="11" width="8" style="10" customWidth="1"/>
    <col min="12" max="12" width="7.14285714285714" style="8" customWidth="1"/>
    <col min="13" max="13" width="14.2857142857143" style="10" customWidth="1"/>
    <col min="14" max="14" width="2.42857142857143" style="10" customWidth="1"/>
    <col min="15" max="16384" width="9.14285714285714" style="10"/>
  </cols>
  <sheetData>
    <row r="1" s="4" customFormat="1" ht="16.5" customHeight="1" spans="1:13">
      <c r="A1" s="11" t="s">
        <v>65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="5" customFormat="1" ht="12.75" spans="1:16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O2" s="57"/>
      <c r="P2" s="58"/>
    </row>
    <row r="3" s="5" customFormat="1" ht="15" spans="1:16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O3" s="59"/>
      <c r="P3" s="59"/>
    </row>
    <row r="4" s="5" customFormat="1" ht="27" customHeight="1" spans="1:15">
      <c r="A4" s="14" t="s">
        <v>2</v>
      </c>
      <c r="B4" s="14" t="s">
        <v>66</v>
      </c>
      <c r="C4" s="14" t="s">
        <v>67</v>
      </c>
      <c r="D4" s="14" t="s">
        <v>68</v>
      </c>
      <c r="E4" s="14" t="s">
        <v>69</v>
      </c>
      <c r="F4" s="14" t="s">
        <v>70</v>
      </c>
      <c r="G4" s="14" t="s">
        <v>71</v>
      </c>
      <c r="H4" s="14" t="s">
        <v>72</v>
      </c>
      <c r="I4" s="60" t="s">
        <v>73</v>
      </c>
      <c r="J4" s="61"/>
      <c r="K4" s="61"/>
      <c r="L4" s="62"/>
      <c r="M4" s="63" t="s">
        <v>7</v>
      </c>
      <c r="O4" s="59"/>
    </row>
    <row r="5" s="5" customFormat="1" ht="35.1" customHeight="1" spans="1:16">
      <c r="A5" s="14"/>
      <c r="B5" s="14"/>
      <c r="C5" s="14"/>
      <c r="D5" s="14"/>
      <c r="E5" s="14"/>
      <c r="F5" s="14"/>
      <c r="G5" s="14"/>
      <c r="H5" s="14"/>
      <c r="I5" s="64" t="s">
        <v>74</v>
      </c>
      <c r="J5" s="65" t="s">
        <v>75</v>
      </c>
      <c r="K5" s="65" t="s">
        <v>76</v>
      </c>
      <c r="L5" s="65" t="s">
        <v>77</v>
      </c>
      <c r="M5" s="63"/>
      <c r="O5" s="59"/>
      <c r="P5" s="59"/>
    </row>
    <row r="6" s="6" customFormat="1" ht="15.6" customHeight="1" spans="1:13">
      <c r="A6" s="15" t="s">
        <v>78</v>
      </c>
      <c r="B6" s="16" t="s">
        <v>79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="6" customFormat="1" ht="15" spans="1:13">
      <c r="A7" s="18">
        <v>1</v>
      </c>
      <c r="B7" s="19" t="s">
        <v>80</v>
      </c>
      <c r="C7" s="20" t="s">
        <v>81</v>
      </c>
      <c r="D7" s="21">
        <v>350</v>
      </c>
      <c r="E7" s="20">
        <v>35</v>
      </c>
      <c r="F7" s="114" t="s">
        <v>82</v>
      </c>
      <c r="G7" s="20" t="s">
        <v>83</v>
      </c>
      <c r="H7" s="20" t="s">
        <v>84</v>
      </c>
      <c r="I7" s="20"/>
      <c r="J7" s="20"/>
      <c r="K7" s="20"/>
      <c r="L7" s="20"/>
      <c r="M7" s="20"/>
    </row>
    <row r="8" s="6" customFormat="1" ht="15" spans="1:13">
      <c r="A8" s="18">
        <f>A7+1</f>
        <v>2</v>
      </c>
      <c r="B8" s="19" t="s">
        <v>85</v>
      </c>
      <c r="C8" s="20" t="s">
        <v>81</v>
      </c>
      <c r="D8" s="21">
        <v>350</v>
      </c>
      <c r="E8" s="20">
        <v>35</v>
      </c>
      <c r="F8" s="114" t="s">
        <v>82</v>
      </c>
      <c r="G8" s="20" t="s">
        <v>83</v>
      </c>
      <c r="H8" s="20" t="s">
        <v>84</v>
      </c>
      <c r="I8" s="20"/>
      <c r="J8" s="20"/>
      <c r="K8" s="20"/>
      <c r="L8" s="20"/>
      <c r="M8" s="20"/>
    </row>
    <row r="9" s="6" customFormat="1" ht="15" spans="1:13">
      <c r="A9" s="18">
        <f t="shared" ref="A9:A16" si="0">A8+1</f>
        <v>3</v>
      </c>
      <c r="B9" s="19" t="s">
        <v>86</v>
      </c>
      <c r="C9" s="20" t="s">
        <v>81</v>
      </c>
      <c r="D9" s="21">
        <v>350</v>
      </c>
      <c r="E9" s="20">
        <v>35</v>
      </c>
      <c r="F9" s="114" t="s">
        <v>82</v>
      </c>
      <c r="G9" s="20" t="s">
        <v>83</v>
      </c>
      <c r="H9" s="20" t="s">
        <v>84</v>
      </c>
      <c r="I9" s="20"/>
      <c r="J9" s="20"/>
      <c r="K9" s="20"/>
      <c r="L9" s="20"/>
      <c r="M9" s="20"/>
    </row>
    <row r="10" s="6" customFormat="1" ht="15" spans="1:13">
      <c r="A10" s="18">
        <f t="shared" si="0"/>
        <v>4</v>
      </c>
      <c r="B10" s="19" t="s">
        <v>87</v>
      </c>
      <c r="C10" s="20" t="s">
        <v>81</v>
      </c>
      <c r="D10" s="21">
        <v>350</v>
      </c>
      <c r="E10" s="20">
        <v>35</v>
      </c>
      <c r="F10" s="114" t="s">
        <v>82</v>
      </c>
      <c r="G10" s="20" t="s">
        <v>83</v>
      </c>
      <c r="H10" s="20" t="s">
        <v>84</v>
      </c>
      <c r="I10" s="20"/>
      <c r="J10" s="20"/>
      <c r="K10" s="20"/>
      <c r="L10" s="20"/>
      <c r="M10" s="20"/>
    </row>
    <row r="11" s="6" customFormat="1" ht="15" spans="1:13">
      <c r="A11" s="18">
        <f t="shared" si="0"/>
        <v>5</v>
      </c>
      <c r="B11" s="19" t="s">
        <v>88</v>
      </c>
      <c r="C11" s="20" t="s">
        <v>81</v>
      </c>
      <c r="D11" s="21">
        <v>350</v>
      </c>
      <c r="E11" s="20">
        <v>35</v>
      </c>
      <c r="F11" s="114" t="s">
        <v>82</v>
      </c>
      <c r="G11" s="20" t="s">
        <v>83</v>
      </c>
      <c r="H11" s="20" t="s">
        <v>84</v>
      </c>
      <c r="I11" s="20"/>
      <c r="J11" s="20"/>
      <c r="K11" s="20"/>
      <c r="L11" s="20"/>
      <c r="M11" s="20"/>
    </row>
    <row r="12" s="6" customFormat="1" ht="15" spans="1:13">
      <c r="A12" s="18">
        <f t="shared" si="0"/>
        <v>6</v>
      </c>
      <c r="B12" s="19" t="s">
        <v>89</v>
      </c>
      <c r="C12" s="20" t="s">
        <v>81</v>
      </c>
      <c r="D12" s="21">
        <v>350</v>
      </c>
      <c r="E12" s="20">
        <v>35</v>
      </c>
      <c r="F12" s="114" t="s">
        <v>82</v>
      </c>
      <c r="G12" s="20" t="s">
        <v>83</v>
      </c>
      <c r="H12" s="20" t="s">
        <v>84</v>
      </c>
      <c r="I12" s="20"/>
      <c r="J12" s="20"/>
      <c r="K12" s="20"/>
      <c r="L12" s="20"/>
      <c r="M12" s="20"/>
    </row>
    <row r="13" s="6" customFormat="1" ht="15" spans="1:13">
      <c r="A13" s="18">
        <f t="shared" si="0"/>
        <v>7</v>
      </c>
      <c r="B13" s="19" t="s">
        <v>90</v>
      </c>
      <c r="C13" s="20" t="s">
        <v>81</v>
      </c>
      <c r="D13" s="21">
        <v>350</v>
      </c>
      <c r="E13" s="20">
        <v>35</v>
      </c>
      <c r="F13" s="114" t="s">
        <v>82</v>
      </c>
      <c r="G13" s="20" t="s">
        <v>83</v>
      </c>
      <c r="H13" s="20" t="s">
        <v>84</v>
      </c>
      <c r="I13" s="20"/>
      <c r="J13" s="20"/>
      <c r="K13" s="20"/>
      <c r="L13" s="20"/>
      <c r="M13" s="20"/>
    </row>
    <row r="14" s="6" customFormat="1" ht="15" spans="1:13">
      <c r="A14" s="18">
        <f t="shared" si="0"/>
        <v>8</v>
      </c>
      <c r="B14" s="19" t="s">
        <v>91</v>
      </c>
      <c r="C14" s="20" t="s">
        <v>81</v>
      </c>
      <c r="D14" s="21">
        <v>350</v>
      </c>
      <c r="E14" s="20">
        <v>35</v>
      </c>
      <c r="F14" s="114" t="s">
        <v>82</v>
      </c>
      <c r="G14" s="20" t="s">
        <v>83</v>
      </c>
      <c r="H14" s="20" t="s">
        <v>84</v>
      </c>
      <c r="I14" s="20"/>
      <c r="J14" s="20"/>
      <c r="K14" s="20"/>
      <c r="L14" s="20"/>
      <c r="M14" s="20"/>
    </row>
    <row r="15" s="6" customFormat="1" ht="15" spans="1:13">
      <c r="A15" s="18">
        <f t="shared" si="0"/>
        <v>9</v>
      </c>
      <c r="B15" s="19" t="s">
        <v>92</v>
      </c>
      <c r="C15" s="20" t="s">
        <v>81</v>
      </c>
      <c r="D15" s="21">
        <v>350</v>
      </c>
      <c r="E15" s="20">
        <v>35</v>
      </c>
      <c r="F15" s="114" t="s">
        <v>82</v>
      </c>
      <c r="G15" s="20" t="s">
        <v>83</v>
      </c>
      <c r="H15" s="20" t="s">
        <v>84</v>
      </c>
      <c r="I15" s="20"/>
      <c r="J15" s="20"/>
      <c r="K15" s="20"/>
      <c r="L15" s="20"/>
      <c r="M15" s="20"/>
    </row>
    <row r="16" s="6" customFormat="1" ht="15" spans="1:13">
      <c r="A16" s="18">
        <f t="shared" si="0"/>
        <v>10</v>
      </c>
      <c r="B16" s="19" t="s">
        <v>93</v>
      </c>
      <c r="C16" s="20" t="s">
        <v>81</v>
      </c>
      <c r="D16" s="21">
        <v>350</v>
      </c>
      <c r="E16" s="20">
        <v>35</v>
      </c>
      <c r="F16" s="114" t="s">
        <v>82</v>
      </c>
      <c r="G16" s="20" t="s">
        <v>83</v>
      </c>
      <c r="H16" s="20" t="s">
        <v>84</v>
      </c>
      <c r="I16" s="20"/>
      <c r="J16" s="20"/>
      <c r="K16" s="20"/>
      <c r="L16" s="20"/>
      <c r="M16" s="20"/>
    </row>
    <row r="17" s="6" customFormat="1" ht="15" spans="1:13">
      <c r="A17" s="22" t="s">
        <v>94</v>
      </c>
      <c r="B17" s="23"/>
      <c r="C17" s="20"/>
      <c r="D17" s="21">
        <f>SUM(D7:D16)</f>
        <v>3500</v>
      </c>
      <c r="E17" s="24">
        <f>SUM(E7:E16)</f>
        <v>350</v>
      </c>
      <c r="F17" s="20"/>
      <c r="G17" s="20"/>
      <c r="H17" s="20"/>
      <c r="I17" s="20"/>
      <c r="J17" s="20"/>
      <c r="K17" s="20"/>
      <c r="L17" s="20"/>
      <c r="M17" s="20"/>
    </row>
    <row r="18" s="6" customFormat="1" ht="15" spans="1:13">
      <c r="A18" s="15" t="s">
        <v>95</v>
      </c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="6" customFormat="1" ht="15" spans="1:13">
      <c r="A19" s="27"/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</row>
    <row r="20" s="6" customFormat="1" ht="15" spans="1:13">
      <c r="A20" s="27"/>
      <c r="B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="6" customFormat="1" ht="15" spans="1:13">
      <c r="A21" s="27"/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</row>
    <row r="22" s="6" customFormat="1" ht="15" spans="1:13">
      <c r="A22" s="27"/>
      <c r="B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3">
      <c r="A23" s="30"/>
      <c r="B23" s="31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</row>
    <row r="24" s="7" customFormat="1" ht="13.5" customHeight="1" spans="1:13">
      <c r="A24" s="27"/>
      <c r="B24" s="33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</row>
    <row r="25" s="8" customFormat="1" ht="12.75" customHeight="1" spans="1:13">
      <c r="A25" s="22" t="s">
        <v>96</v>
      </c>
      <c r="B25" s="23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</row>
    <row r="26" spans="1:13">
      <c r="A26" s="15" t="s">
        <v>97</v>
      </c>
      <c r="B26" s="25"/>
      <c r="C26" s="34"/>
      <c r="D26" s="34"/>
      <c r="E26" s="34"/>
      <c r="F26" s="34"/>
      <c r="G26" s="35"/>
      <c r="H26" s="35"/>
      <c r="I26" s="34"/>
      <c r="J26" s="34"/>
      <c r="K26" s="35"/>
      <c r="L26" s="66"/>
      <c r="M26" s="34"/>
    </row>
    <row r="27" s="6" customFormat="1" ht="15" spans="1:13">
      <c r="A27" s="36"/>
      <c r="B27" s="37"/>
      <c r="C27" s="38"/>
      <c r="D27" s="39"/>
      <c r="E27" s="39"/>
      <c r="F27" s="39"/>
      <c r="G27" s="39"/>
      <c r="H27" s="40"/>
      <c r="I27" s="67"/>
      <c r="J27" s="68"/>
      <c r="K27" s="69"/>
      <c r="L27" s="70"/>
      <c r="M27" s="67"/>
    </row>
    <row r="28" spans="1:13">
      <c r="A28" s="27"/>
      <c r="B28" s="41"/>
      <c r="C28" s="42"/>
      <c r="D28" s="42"/>
      <c r="E28" s="42"/>
      <c r="F28" s="42"/>
      <c r="G28" s="43"/>
      <c r="H28" s="43"/>
      <c r="I28" s="42"/>
      <c r="J28" s="42"/>
      <c r="K28" s="43"/>
      <c r="L28" s="71"/>
      <c r="M28" s="42"/>
    </row>
    <row r="29" s="6" customFormat="1" ht="15" spans="1:13">
      <c r="A29" s="22" t="s">
        <v>98</v>
      </c>
      <c r="B29" s="23"/>
      <c r="C29" s="44"/>
      <c r="D29" s="45"/>
      <c r="E29" s="45"/>
      <c r="F29" s="45"/>
      <c r="G29" s="45"/>
      <c r="H29" s="46"/>
      <c r="I29" s="68"/>
      <c r="J29" s="68"/>
      <c r="K29" s="69"/>
      <c r="L29" s="70"/>
      <c r="M29" s="68"/>
    </row>
    <row r="30" s="9" customFormat="1" ht="21" customHeight="1" spans="1:13">
      <c r="A30" s="47" t="s">
        <v>35</v>
      </c>
      <c r="B30" s="48"/>
      <c r="C30" s="49"/>
      <c r="D30" s="50">
        <f>+D29+D25+D17</f>
        <v>3500</v>
      </c>
      <c r="E30" s="50"/>
      <c r="F30" s="50"/>
      <c r="G30" s="51"/>
      <c r="H30" s="51"/>
      <c r="I30" s="72"/>
      <c r="J30" s="72"/>
      <c r="K30" s="51"/>
      <c r="L30" s="73"/>
      <c r="M30" s="72"/>
    </row>
    <row r="31" spans="2:11">
      <c r="B31" s="8"/>
      <c r="K31" s="8"/>
    </row>
    <row r="32" spans="2:13">
      <c r="B32" s="8"/>
      <c r="G32" s="52"/>
      <c r="I32" s="74" t="s">
        <v>40</v>
      </c>
      <c r="J32" s="74"/>
      <c r="K32" s="74"/>
      <c r="L32" s="74"/>
      <c r="M32" s="74"/>
    </row>
    <row r="33" ht="5.45" customHeight="1" spans="2:13">
      <c r="B33" s="8"/>
      <c r="G33" s="52"/>
      <c r="I33" s="74"/>
      <c r="J33" s="74"/>
      <c r="K33" s="74"/>
      <c r="L33" s="74"/>
      <c r="M33" s="74"/>
    </row>
    <row r="34" spans="7:13">
      <c r="G34" s="52"/>
      <c r="I34" s="74" t="s">
        <v>41</v>
      </c>
      <c r="J34" s="74"/>
      <c r="K34" s="74"/>
      <c r="L34" s="74"/>
      <c r="M34" s="74"/>
    </row>
    <row r="35" ht="20.25" customHeight="1" spans="2:13">
      <c r="B35" s="8"/>
      <c r="I35" s="75" t="s">
        <v>37</v>
      </c>
      <c r="J35" s="75"/>
      <c r="K35" s="75"/>
      <c r="L35" s="75"/>
      <c r="M35" s="75"/>
    </row>
    <row r="36" spans="2:13">
      <c r="B36" s="8"/>
      <c r="I36" s="74"/>
      <c r="J36" s="74"/>
      <c r="K36" s="74"/>
      <c r="L36" s="74"/>
      <c r="M36" s="74"/>
    </row>
    <row r="37" spans="2:13">
      <c r="B37" s="8"/>
      <c r="I37" s="74"/>
      <c r="J37" s="74"/>
      <c r="K37" s="74"/>
      <c r="L37" s="74"/>
      <c r="M37" s="74"/>
    </row>
    <row r="38" ht="15" spans="2:13">
      <c r="B38" s="8"/>
      <c r="I38" s="76" t="s">
        <v>42</v>
      </c>
      <c r="J38" s="76"/>
      <c r="K38" s="76"/>
      <c r="L38" s="76"/>
      <c r="M38" s="76"/>
    </row>
    <row r="39" spans="2:13">
      <c r="B39" s="8"/>
      <c r="I39" s="77" t="s">
        <v>43</v>
      </c>
      <c r="J39" s="77"/>
      <c r="K39" s="74"/>
      <c r="L39" s="74"/>
      <c r="M39" s="74"/>
    </row>
    <row r="40" spans="2:13">
      <c r="B40" s="8"/>
      <c r="I40" s="74" t="s">
        <v>44</v>
      </c>
      <c r="J40" s="74"/>
      <c r="K40" s="74"/>
      <c r="L40" s="74"/>
      <c r="M40" s="74"/>
    </row>
    <row r="41" spans="2:11">
      <c r="B41" s="8"/>
      <c r="K41" s="8"/>
    </row>
    <row r="42" spans="2:11">
      <c r="B42" s="8"/>
      <c r="K42" s="8"/>
    </row>
    <row r="43" spans="2:11">
      <c r="B43" s="8"/>
      <c r="K43" s="8"/>
    </row>
    <row r="44" spans="2:11">
      <c r="B44" s="8"/>
      <c r="K44" s="8"/>
    </row>
    <row r="45" spans="2:11">
      <c r="B45" s="8"/>
      <c r="K45" s="8"/>
    </row>
    <row r="46" spans="2:11">
      <c r="B46" s="8"/>
      <c r="K46" s="8"/>
    </row>
    <row r="47" spans="2:11">
      <c r="B47" s="8"/>
      <c r="K47" s="8"/>
    </row>
    <row r="48" spans="2:11">
      <c r="B48" s="8"/>
      <c r="K48" s="8"/>
    </row>
    <row r="49" spans="2:11">
      <c r="B49" s="8"/>
      <c r="K49" s="8"/>
    </row>
    <row r="50" spans="2:11">
      <c r="B50" s="8"/>
      <c r="K50" s="8"/>
    </row>
    <row r="51" spans="2:11">
      <c r="B51" s="8"/>
      <c r="K51" s="8"/>
    </row>
    <row r="52" spans="2:11">
      <c r="B52" s="8"/>
      <c r="K52" s="8"/>
    </row>
    <row r="53" spans="2:11">
      <c r="B53" s="8"/>
      <c r="K53" s="8"/>
    </row>
    <row r="54" spans="1:11">
      <c r="A54" s="53"/>
      <c r="B54" s="54"/>
      <c r="K54" s="8"/>
    </row>
    <row r="55" spans="1:11">
      <c r="A55" s="55"/>
      <c r="B55" s="56"/>
      <c r="K55" s="8"/>
    </row>
    <row r="56" spans="1:11">
      <c r="A56" s="55"/>
      <c r="B56" s="56"/>
      <c r="K56" s="8"/>
    </row>
    <row r="57" spans="1:11">
      <c r="A57" s="55"/>
      <c r="B57" s="56"/>
      <c r="K57" s="8"/>
    </row>
    <row r="58" spans="1:11">
      <c r="A58" s="55"/>
      <c r="B58" s="56"/>
      <c r="K58" s="8"/>
    </row>
    <row r="59" spans="1:11">
      <c r="A59" s="55"/>
      <c r="B59" s="56"/>
      <c r="K59" s="8"/>
    </row>
  </sheetData>
  <mergeCells count="24">
    <mergeCell ref="A1:M1"/>
    <mergeCell ref="I4:L4"/>
    <mergeCell ref="A17:B17"/>
    <mergeCell ref="A25:B25"/>
    <mergeCell ref="A29:B29"/>
    <mergeCell ref="A30:B30"/>
    <mergeCell ref="I32:M32"/>
    <mergeCell ref="I33:M33"/>
    <mergeCell ref="I34:M34"/>
    <mergeCell ref="I35:M35"/>
    <mergeCell ref="I36:M36"/>
    <mergeCell ref="I37:M37"/>
    <mergeCell ref="I38:M38"/>
    <mergeCell ref="I39:M39"/>
    <mergeCell ref="I40:M40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ageMargins left="0.82" right="0.7" top="0.75" bottom="0.75" header="0.3" footer="0.3"/>
  <pageSetup paperSize="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J9:J11"/>
  <sheetViews>
    <sheetView workbookViewId="0">
      <selection activeCell="J13" sqref="J13"/>
    </sheetView>
  </sheetViews>
  <sheetFormatPr defaultColWidth="9" defaultRowHeight="15"/>
  <cols>
    <col min="10" max="10" width="19.1428571428571" customWidth="1"/>
  </cols>
  <sheetData>
    <row r="9" ht="18.75" spans="10:10">
      <c r="J9" s="1">
        <v>117376208</v>
      </c>
    </row>
    <row r="10" ht="18.75" spans="10:10">
      <c r="J10" s="2">
        <v>211752208</v>
      </c>
    </row>
    <row r="11" spans="10:10">
      <c r="J11" s="3">
        <f>SUM(J10-J9)</f>
        <v>94376000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RTLH</vt:lpstr>
      <vt:lpstr>RELEK2024 (2)</vt:lpstr>
      <vt:lpstr>RELEK2024</vt:lpstr>
      <vt:lpstr>RElekt</vt:lpstr>
      <vt:lpstr>Sandes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dcterms:created xsi:type="dcterms:W3CDTF">2024-01-02T16:37:00Z</dcterms:created>
  <cp:lastPrinted>2025-07-17T04:33:00Z</cp:lastPrinted>
  <dcterms:modified xsi:type="dcterms:W3CDTF">2025-08-27T05:52:49Z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544EBFF912744798B9D4EBF190EC399A_12</vt:lpwstr>
  </property>
  <property fmtid="{D5CDD505-2E9C-101B-9397-08002B2CF9AE}" pid="3" name="KSOProductBuildVer">
    <vt:lpwstr>1033-12.2.0.21931</vt:lpwstr>
  </property>
</Properties>
</file>